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1340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<sst xmlns="http://schemas.openxmlformats.org/spreadsheetml/2006/main" count="2196" uniqueCount="392">
  <si>
    <t>I</t>
  </si>
  <si>
    <t>II</t>
  </si>
  <si>
    <t>III</t>
  </si>
  <si>
    <t>IV</t>
  </si>
  <si>
    <t>Код</t>
  </si>
  <si>
    <t>Наименование</t>
  </si>
  <si>
    <t>целевой статьи</t>
  </si>
  <si>
    <t>вида расходов</t>
  </si>
  <si>
    <t>(тыс.рублей)</t>
  </si>
  <si>
    <t>Итого расходов</t>
  </si>
  <si>
    <t>РОСПИСЬ РАСХОДОВ</t>
  </si>
  <si>
    <t>УТВЕРЖДЕНО</t>
  </si>
  <si>
    <t>в том числе по кварталам:</t>
  </si>
  <si>
    <t>Сумма на текущий финан-совый год</t>
  </si>
  <si>
    <t>(наименование главного распорядителя средств городского бюджета)</t>
  </si>
  <si>
    <t>(текущий финансовый год )</t>
  </si>
  <si>
    <t>Свод по управлению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</si>
  <si>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</si>
  <si>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</si>
  <si>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</si>
  <si>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</si>
  <si>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</si>
  <si>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</si>
  <si>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</si>
  <si>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</si>
  <si>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в том числе</t>
  </si>
  <si>
    <t>тепло</t>
  </si>
  <si>
    <t>свет</t>
  </si>
  <si>
    <t>вода</t>
  </si>
  <si>
    <t>услуги по содержанию помещения</t>
  </si>
  <si>
    <t>содержание помещения</t>
  </si>
  <si>
    <t>ремонт здания</t>
  </si>
  <si>
    <t>прочие услуги</t>
  </si>
  <si>
    <t>прочие расходы</t>
  </si>
  <si>
    <t>социальное обеспечения</t>
  </si>
  <si>
    <t>поступление нефинансовых активов</t>
  </si>
  <si>
    <t>увеличение ст-ти основных средств</t>
  </si>
  <si>
    <t>увел. ст-ти материальных запасов</t>
  </si>
  <si>
    <t>ГСМ</t>
  </si>
  <si>
    <t>хозяйственные расходы</t>
  </si>
  <si>
    <t>Глава муниципального образования</t>
  </si>
  <si>
    <t>0102</t>
  </si>
  <si>
    <t>500</t>
  </si>
  <si>
    <t>210</t>
  </si>
  <si>
    <t>211</t>
  </si>
  <si>
    <t>212</t>
  </si>
  <si>
    <t>213</t>
  </si>
  <si>
    <t>Администрация</t>
  </si>
  <si>
    <t>0104</t>
  </si>
  <si>
    <t>220</t>
  </si>
  <si>
    <t>221</t>
  </si>
  <si>
    <t>222</t>
  </si>
  <si>
    <t>223</t>
  </si>
  <si>
    <t>225</t>
  </si>
  <si>
    <t>226</t>
  </si>
  <si>
    <t>290</t>
  </si>
  <si>
    <t>262</t>
  </si>
  <si>
    <t>300</t>
  </si>
  <si>
    <t>310</t>
  </si>
  <si>
    <t>340</t>
  </si>
  <si>
    <t>340 4</t>
  </si>
  <si>
    <t>Свод Совет народных депутатов</t>
  </si>
  <si>
    <t>0103</t>
  </si>
  <si>
    <t>Резервный фонд администрации</t>
  </si>
  <si>
    <t>Расходы за счет субвенции на осуществление полномочий по первичному воинскому учету на территориях где отсутствуют военные комиссариаты</t>
  </si>
  <si>
    <t>0203</t>
  </si>
  <si>
    <t>Жилищно-коммунальное хозяйство</t>
  </si>
  <si>
    <t>0500</t>
  </si>
  <si>
    <t>000</t>
  </si>
  <si>
    <t>242</t>
  </si>
  <si>
    <t>Коммунальное хозяйство</t>
  </si>
  <si>
    <t>0502</t>
  </si>
  <si>
    <t>0503</t>
  </si>
  <si>
    <t>уличное освещение</t>
  </si>
  <si>
    <t>241</t>
  </si>
  <si>
    <t>Свод Образование</t>
  </si>
  <si>
    <t>ремонт оборудования</t>
  </si>
  <si>
    <t>капитальный ремонт</t>
  </si>
  <si>
    <t>содержание тревожной кнопки</t>
  </si>
  <si>
    <t>содержание АПС</t>
  </si>
  <si>
    <t>медикаменты</t>
  </si>
  <si>
    <t>прочие текущие расходы</t>
  </si>
  <si>
    <t>0707</t>
  </si>
  <si>
    <t>Свод по Культуре</t>
  </si>
  <si>
    <t>0801</t>
  </si>
  <si>
    <t>1003</t>
  </si>
  <si>
    <t>251</t>
  </si>
  <si>
    <t>перечисления другим бюджетам бюджетной системы РФ</t>
  </si>
  <si>
    <t>ИТОГО ПО ГОРОДУ</t>
  </si>
  <si>
    <t>ЖКХ</t>
  </si>
  <si>
    <t>приобретение оборудования</t>
  </si>
  <si>
    <t>Уведомления</t>
  </si>
  <si>
    <t xml:space="preserve">Дата </t>
  </si>
  <si>
    <t>Номер</t>
  </si>
  <si>
    <t>703</t>
  </si>
  <si>
    <t>0505</t>
  </si>
  <si>
    <t>Свод по ЖКХ</t>
  </si>
  <si>
    <t>безвозмездные поступления</t>
  </si>
  <si>
    <t>Пенсионное обеспечение</t>
  </si>
  <si>
    <t>1001</t>
  </si>
  <si>
    <t>доплата к пенсии муниципальным служащим</t>
  </si>
  <si>
    <t>263</t>
  </si>
  <si>
    <t>Содержание аппарата СНД</t>
  </si>
  <si>
    <t>увеличение стоимости основных  средств</t>
  </si>
  <si>
    <t>увеличение стоимости материальных запасов</t>
  </si>
  <si>
    <t>0111</t>
  </si>
  <si>
    <t>тревожная кнопка</t>
  </si>
  <si>
    <t>1101</t>
  </si>
  <si>
    <t>120</t>
  </si>
  <si>
    <t>121</t>
  </si>
  <si>
    <t>611</t>
  </si>
  <si>
    <t>241/225</t>
  </si>
  <si>
    <t>241/226</t>
  </si>
  <si>
    <t>социальные выплаты</t>
  </si>
  <si>
    <t>122</t>
  </si>
  <si>
    <t>244</t>
  </si>
  <si>
    <t>240</t>
  </si>
  <si>
    <t>пробретение услуг</t>
  </si>
  <si>
    <t>870</t>
  </si>
  <si>
    <t>110</t>
  </si>
  <si>
    <t>111</t>
  </si>
  <si>
    <t>0309</t>
  </si>
  <si>
    <t>межбюджетные трансферты</t>
  </si>
  <si>
    <t>Национальная экономика</t>
  </si>
  <si>
    <t>0409</t>
  </si>
  <si>
    <t>112</t>
  </si>
  <si>
    <t>851</t>
  </si>
  <si>
    <t>610</t>
  </si>
  <si>
    <t>612</t>
  </si>
  <si>
    <t>241/210</t>
  </si>
  <si>
    <t>241/211</t>
  </si>
  <si>
    <t>241/212</t>
  </si>
  <si>
    <t>241/213</t>
  </si>
  <si>
    <t>241/220</t>
  </si>
  <si>
    <t>241/221</t>
  </si>
  <si>
    <t>241/222</t>
  </si>
  <si>
    <t>241/223</t>
  </si>
  <si>
    <t>241/262</t>
  </si>
  <si>
    <t>241/290</t>
  </si>
  <si>
    <t>241/300</t>
  </si>
  <si>
    <t>241/310</t>
  </si>
  <si>
    <t>241/340</t>
  </si>
  <si>
    <t>321</t>
  </si>
  <si>
    <t>1102</t>
  </si>
  <si>
    <t>0113</t>
  </si>
  <si>
    <t>852</t>
  </si>
  <si>
    <t>Другие вопросы в области ЖКХ</t>
  </si>
  <si>
    <t>0700</t>
  </si>
  <si>
    <t>200</t>
  </si>
  <si>
    <t>услуги по содержанию имущества</t>
  </si>
  <si>
    <t>100</t>
  </si>
  <si>
    <t>800</t>
  </si>
  <si>
    <t>Жилищное хозяйство</t>
  </si>
  <si>
    <t>0501</t>
  </si>
  <si>
    <t>безвозмездные и безвозвратные перечисления</t>
  </si>
  <si>
    <t>600</t>
  </si>
  <si>
    <t>Межбюджетные трансферты</t>
  </si>
  <si>
    <t>540</t>
  </si>
  <si>
    <t>Администрация города Карабаново</t>
  </si>
  <si>
    <t>услуги по содержанию</t>
  </si>
  <si>
    <t>раздела,  подраздела</t>
  </si>
  <si>
    <t>Распоря-дителя (получателя) средств городского бюджета</t>
  </si>
  <si>
    <t>9990000110</t>
  </si>
  <si>
    <t>9990001110</t>
  </si>
  <si>
    <t>Дополнит.эк. классиф.</t>
  </si>
  <si>
    <t>9990000190</t>
  </si>
  <si>
    <t>9990020010</t>
  </si>
  <si>
    <t>0200020020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</si>
  <si>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имущества МО г.Карабаново</t>
  </si>
  <si>
    <t>0200120020</t>
  </si>
  <si>
    <t>Расходы на технические паспорта и технические планы объектов недвижимости МО г.Карабаново</t>
  </si>
  <si>
    <t>0100020010</t>
  </si>
  <si>
    <t>0100120010</t>
  </si>
  <si>
    <t>0100220010</t>
  </si>
  <si>
    <t>Расходы на осуществление государственного кадастрового учета земельных участков</t>
  </si>
  <si>
    <t>9990051180</t>
  </si>
  <si>
    <t>Национальная безопасность и правоохранительная деятельность</t>
  </si>
  <si>
    <t>1700120170</t>
  </si>
  <si>
    <t>МП "Обеспечение пожарной безопасности в городе Карабаново на период 2016-2018 годов"</t>
  </si>
  <si>
    <t>Расходы на обеспечение первичных мер пожарной безопасности, противопожарной защиты населённого пункта на территории муниципального образования</t>
  </si>
  <si>
    <t>1700020170</t>
  </si>
  <si>
    <t>03</t>
  </si>
  <si>
    <t>0000000000</t>
  </si>
  <si>
    <t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</t>
  </si>
  <si>
    <t>0300020030</t>
  </si>
  <si>
    <t>Расходы на ремонт дорожного покрытия и объектов благоустройства улично-дорожной сети МО г.Карабаново</t>
  </si>
  <si>
    <t>0300120030</t>
  </si>
  <si>
    <t>Расходы на технический надзор за осуществлением ремонта дорожного покрытия и объектов благоустройства улично-дорожной сети МО г.Карабаново</t>
  </si>
  <si>
    <t>0300220030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</si>
  <si>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</t>
  </si>
  <si>
    <t>0400020040</t>
  </si>
  <si>
    <t>0400120040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</si>
  <si>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заключёнными соглашениями, для обеспечения инженерной и транспортной инфраструктуры земельных участков, передаваемых многодетным семьям</t>
  </si>
  <si>
    <t>999001Ж020</t>
  </si>
  <si>
    <t>Расходы на капитальный ремонт жилого фонда, находящегося в муниципальной собственности</t>
  </si>
  <si>
    <t>9990020050</t>
  </si>
  <si>
    <t>Субсидии некоммерческим организациям на обеспечение мероприятий по ремонту многоквартирных домов</t>
  </si>
  <si>
    <t>9990009601</t>
  </si>
  <si>
    <t>630</t>
  </si>
  <si>
    <t>Благоустройство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</si>
  <si>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</t>
  </si>
  <si>
    <t>0800020080</t>
  </si>
  <si>
    <t>0800120080</t>
  </si>
  <si>
    <t>Расходы на озеленение (посадку зелёных насаждений) в городе Карабаново</t>
  </si>
  <si>
    <t>0800220080</t>
  </si>
  <si>
    <t>0900020090</t>
  </si>
  <si>
    <t>0900120090</t>
  </si>
  <si>
    <t>9990020060</t>
  </si>
  <si>
    <t>1100020110</t>
  </si>
  <si>
    <t>Расходы на выплаты по оплатетруда работников  МКУ"Дирекция жизнеобеспечения населения" города Карабаново</t>
  </si>
  <si>
    <t>1100120110</t>
  </si>
  <si>
    <t>Расходы на оплату услуг по содержанию здания и имущества</t>
  </si>
  <si>
    <t>1100220110</t>
  </si>
  <si>
    <t>1100320110</t>
  </si>
  <si>
    <t>Расходы на оплату налогов, сборов, штрафов и пеней</t>
  </si>
  <si>
    <t>850</t>
  </si>
  <si>
    <t>1100420110</t>
  </si>
  <si>
    <t>1100520110</t>
  </si>
  <si>
    <t>Расходы на приобретение горюче-смазочных материалов</t>
  </si>
  <si>
    <t>1100620110</t>
  </si>
  <si>
    <t>1100720110</t>
  </si>
  <si>
    <t>Хозяйственные расходы</t>
  </si>
  <si>
    <t>Расходы на оплату прочих работ, услуг, которые не относятся к услугам по содержанию имущества</t>
  </si>
  <si>
    <t>Расходы на увеличение стоимости основных средств</t>
  </si>
  <si>
    <t xml:space="preserve">МП "Осуществление комплекса мероприятий по оказанию услуг в сфере коммунального и  хозяйственного обеспечения деятельности МКУ"ДЖН" города Карабаново на 2014-2018 годы" </t>
  </si>
  <si>
    <t>1200020120</t>
  </si>
  <si>
    <t>Расходы на проведение городских мероприятий, праздников, фестивалей, выставок и конкурсов для детей и молодёжи</t>
  </si>
  <si>
    <t>1300020130</t>
  </si>
  <si>
    <t>1300120130</t>
  </si>
  <si>
    <t>Расходы на комплектование книжного фонда</t>
  </si>
  <si>
    <t>1300220130</t>
  </si>
  <si>
    <t>1300320130</t>
  </si>
  <si>
    <t>Расходы на ремонт фасада здания Дома культуры</t>
  </si>
  <si>
    <t>1300420130</t>
  </si>
  <si>
    <t>Субсидии на финансовое обеспечение муниципального задания на оказание муниципальных услуг (выполнение работ) МБУК Дом культуры города Карабаново</t>
  </si>
  <si>
    <t>1300520130</t>
  </si>
  <si>
    <t>Расходы на повышение оплаты труда работников бюджетной сферы города Карабаново в соответствии с Указом Президента РФ от 07.05.12г.№ 597,№761 от 01.07.2012г. (Библиотека)</t>
  </si>
  <si>
    <t>Расходы на повышение оплаты труда работников бюджетной сферы города Карабаново в соответствии с Указом Президента РФ от 07.05.12г.№ 597,№761 от 01.07.2012г. (Дом культуры)</t>
  </si>
  <si>
    <t>99900S0390</t>
  </si>
  <si>
    <t>Социальная политика</t>
  </si>
  <si>
    <t>10</t>
  </si>
  <si>
    <t>9990020070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</si>
  <si>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молодые семьи</t>
  </si>
  <si>
    <t>999001Ж010</t>
  </si>
  <si>
    <t>Социальное обеспечение населения</t>
  </si>
  <si>
    <t>Другие вопросы в области социальной политики</t>
  </si>
  <si>
    <t>1006</t>
  </si>
  <si>
    <t>1500020150</t>
  </si>
  <si>
    <t>Расходы на проведение городских мероприятий для инвалидов</t>
  </si>
  <si>
    <t>1400020140</t>
  </si>
  <si>
    <t>1500220150</t>
  </si>
  <si>
    <t>Расходы на проведение городских мероприятий, праздников, фестивалей, выставок и конкурсов</t>
  </si>
  <si>
    <t>1400120140</t>
  </si>
  <si>
    <t>1600020160</t>
  </si>
  <si>
    <t>Физическая культура и спорт</t>
  </si>
  <si>
    <t>1100</t>
  </si>
  <si>
    <t>Другие вопросы в области физической культуры и спорта</t>
  </si>
  <si>
    <t>Расходы на проведение городских спортивных мероприятий, соревнованипй, турниров, гонок, эстафет</t>
  </si>
  <si>
    <t>Субсидии на финансовое обеспечение муниципального задания на оказание муниципальных услуг (выполнение работ) МБУ Центр физической культуры и спорта детей и юношества "Карабановец"</t>
  </si>
  <si>
    <t>1600420160</t>
  </si>
  <si>
    <t>1600120160</t>
  </si>
  <si>
    <t>Расходы на приобретение спортивного инвентаря</t>
  </si>
  <si>
    <t>1600220160</t>
  </si>
  <si>
    <t>1600320160</t>
  </si>
  <si>
    <t>Расходы на оборудование в микрорайонах города Карабаново детских спортивных площадок</t>
  </si>
  <si>
    <t>9990060080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</si>
  <si>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</si>
  <si>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приобретение для городской библиотеки техники, мебели в читальный зал</t>
  </si>
  <si>
    <t>Субсидии на финансовое обеспечение муниципального задания на оказание муниципальных услуг (выполнение работ) МБУК "Карабановская городская библиотека имени Ю.Н.Худова"</t>
  </si>
  <si>
    <t>1200120120</t>
  </si>
  <si>
    <t>Расходы на очистку территории кладбища</t>
  </si>
  <si>
    <t>МП "Оформление права собственности на муниципальное имущество МО город Карабаново на 2014-2017 годы"</t>
  </si>
  <si>
    <t>Расходы на выплаты по оплате труда работников  МКУ"Дирекция жизнеобеспечения населения" города Карабаново</t>
  </si>
  <si>
    <t>коммунальные услуги:</t>
  </si>
  <si>
    <t>теплоснабжение</t>
  </si>
  <si>
    <t>энергоснабжение</t>
  </si>
  <si>
    <t>водоснабжение</t>
  </si>
  <si>
    <t>223.1</t>
  </si>
  <si>
    <t>223.2</t>
  </si>
  <si>
    <t>223.3</t>
  </si>
  <si>
    <t>газоснабжение</t>
  </si>
  <si>
    <t>223.4</t>
  </si>
  <si>
    <t>Расходы на обеспечение функций органов местного самоуправления на управление муниципальным имуществом</t>
  </si>
  <si>
    <t>999002Ц050</t>
  </si>
  <si>
    <t>0700020070</t>
  </si>
  <si>
    <t>0700120070</t>
  </si>
  <si>
    <t>Расходы на оснащение и модернизацию уличного освещения</t>
  </si>
  <si>
    <t>Расходы на обустройство площадок для сбора мусора</t>
  </si>
  <si>
    <t>0900320090</t>
  </si>
  <si>
    <t>ОХРАНА ОКРУЖАЮЩЕЙ СРЕДЫ</t>
  </si>
  <si>
    <t>0600</t>
  </si>
  <si>
    <t>Расходы на обеспечение функций органов местного самоуправления по вопросам охраны окружающей среды</t>
  </si>
  <si>
    <t>0605</t>
  </si>
  <si>
    <t>999002П050</t>
  </si>
  <si>
    <t>1300620130</t>
  </si>
  <si>
    <t>Расходы на ремонт в здании библиотеки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</si>
  <si>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многодетные семьи</t>
  </si>
  <si>
    <t>999001Ж040</t>
  </si>
  <si>
    <t>Расходы на выделение мест для стоянки автотранспортных средств инвалидов с установкой опознавательных знаков и дорожной разметки</t>
  </si>
  <si>
    <t>1500320150</t>
  </si>
  <si>
    <t>Расходы на установку ограждения вокруг стадиона</t>
  </si>
  <si>
    <t>1600520160</t>
  </si>
  <si>
    <t>содержание имущества</t>
  </si>
  <si>
    <t>газ</t>
  </si>
  <si>
    <t>340.3</t>
  </si>
  <si>
    <t>МП "Проведение оценки муниципального имущества города Карабаново и оценки аренды муниципального имущества города Карабаново на 2014-2019 годы"</t>
  </si>
  <si>
    <t xml:space="preserve">МП "Осуществление комплекса мероприятий по оказанию услуг в сфере коммунального и  хозяйственного обеспечения деятельности МКУ"ДЖН" города Карабаново на 2014-2019 годы" </t>
  </si>
  <si>
    <t>МП "Приведение в нормативное состояние улично-дорожной сети и объектов благоустройства МО город Карабаново в 2014-2019 годах"</t>
  </si>
  <si>
    <t>МП "Содержание автомобильных дорог местного значения МО город Карабаново на 2014-2019 годы"</t>
  </si>
  <si>
    <t>МП "Программа модернизации уличного освещения в г.Карабаново на 2014-2019 годы"</t>
  </si>
  <si>
    <t>МП "Содержание скверов, аллей, площадей, пешеходных зон в городе Карабаново на 2014-2019 годы"</t>
  </si>
  <si>
    <t>МП "Благоустройство и реконструкция кладбища в городе Карабаново на 2014-2019 годы"</t>
  </si>
  <si>
    <t>МП "Детская и молодежная политика города Карабаново на 2014-2019 годы"</t>
  </si>
  <si>
    <t>МП "Сохранение и развитие культуры города Карабаново на 2014-2019 годы"</t>
  </si>
  <si>
    <t>МП "Формирование доступной среды жизнедеятельности для инвалидов в городе Карабаново на 2014-2019 годы"</t>
  </si>
  <si>
    <t>МП "Социальная политика города Карабаново на 2017-2019 годы"</t>
  </si>
  <si>
    <t>МП "Развитие физической культуры и спорта города Карабаново на 2017-2019 годы"</t>
  </si>
  <si>
    <t>" ____ " _______________ 20 17_ год</t>
  </si>
  <si>
    <t>НА _________________________________________________</t>
  </si>
  <si>
    <t>129</t>
  </si>
  <si>
    <t>119</t>
  </si>
  <si>
    <t>634</t>
  </si>
  <si>
    <t>Уплата членских взносов и иных платежей</t>
  </si>
  <si>
    <t>1100820110</t>
  </si>
  <si>
    <t>853</t>
  </si>
  <si>
    <t>Транспортные расходы по доставке строительных материалов в целях проведения ремонта дорог в границах муниципального образования</t>
  </si>
  <si>
    <t>0300820030</t>
  </si>
  <si>
    <t>Расходы на устройство барьерного ограждения вдоль дороги местного значения</t>
  </si>
  <si>
    <t>Оценка уязвимости объектов транспортной инфраструктуры муниципального образования город Карабаново</t>
  </si>
  <si>
    <t>0300920030</t>
  </si>
  <si>
    <t>Разработка планов обеспечения транспортной безопасности объектов транспортной инфраструктуры муниципального образования город Карабаново</t>
  </si>
  <si>
    <t>0301020030</t>
  </si>
  <si>
    <t>Изготовление проекта организации дорожного движения муниципального образования город Карабаново</t>
  </si>
  <si>
    <t>0301120030</t>
  </si>
  <si>
    <t>0500020050</t>
  </si>
  <si>
    <t>0500120050</t>
  </si>
  <si>
    <t>Проектирование канализационного коллектора на территории муниципального образования город Карабаново</t>
  </si>
  <si>
    <t>МП "Благоустройство территории города Карабаново на 2014-2017 годы"</t>
  </si>
  <si>
    <t>1000020100</t>
  </si>
  <si>
    <t>Расходы на отлов бродячих животных в границах муниципального образования город Карабаново</t>
  </si>
  <si>
    <t>Расходы на повышение оплаты труда работников бюджетной сферы  в соответствии с Указом Президента РФ от 07.05.12г.№ 597,№761 от 01.07.2012г. (Дом культуры)</t>
  </si>
  <si>
    <t>Расходы на повышение оплаты труда работников бюджетной сферы  в соответствии с Указом Президента РФ от 07.05.12г.№ 597,№761 от 01.07.2012г. (Библиотека)</t>
  </si>
  <si>
    <t>9990070390</t>
  </si>
  <si>
    <t>МП "Программа модернизации систем водоснабжения и водоотведения города Карабаново на 2017 - 2019 годы"</t>
  </si>
  <si>
    <t>1000720100</t>
  </si>
  <si>
    <t>0300320030</t>
  </si>
  <si>
    <t>Субсидия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</t>
  </si>
  <si>
    <t>0300572460</t>
  </si>
  <si>
    <t>Взносы на капитальный ремонт жилого фонда, находящегося в муниципальной собственности поселения, в Фонд капитального ремонта многоквартирных домов Владимирской области</t>
  </si>
  <si>
    <t>Расходы на содержание муниципального жилого фонда</t>
  </si>
  <si>
    <t>999002М050</t>
  </si>
  <si>
    <t>1600620160</t>
  </si>
  <si>
    <t xml:space="preserve">Транспортные расходы </t>
  </si>
  <si>
    <t>Расходы  на  питание воспитанников во время соревнований, проходящих за пределами города</t>
  </si>
  <si>
    <t>1600720160</t>
  </si>
  <si>
    <t>Расходы на исполнение судебных актов Российской Федерации</t>
  </si>
  <si>
    <t>999002С010</t>
  </si>
  <si>
    <t>831</t>
  </si>
  <si>
    <t>0400</t>
  </si>
  <si>
    <t>Сельское хозяйство и рыболовство</t>
  </si>
  <si>
    <t>0405</t>
  </si>
  <si>
    <t>Дорожное хозяйство</t>
  </si>
  <si>
    <t>Расходы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 (доля муниципального образования)</t>
  </si>
  <si>
    <t>03012S2460</t>
  </si>
  <si>
    <t>9990010050</t>
  </si>
  <si>
    <t>9990010200</t>
  </si>
  <si>
    <t>9990010810</t>
  </si>
  <si>
    <t>Расходы на установку дорожных знаков</t>
  </si>
  <si>
    <t>1000320100</t>
  </si>
  <si>
    <t>Расходы на проведение городских мероприятий, праздников, фестивалей, выставок и конкурсов"</t>
  </si>
  <si>
    <t>1300720130</t>
  </si>
  <si>
    <t>Территориальная избирательная комиссия Александровского района</t>
  </si>
  <si>
    <t xml:space="preserve">Выборы в представительные органы  </t>
  </si>
  <si>
    <t>0107</t>
  </si>
  <si>
    <t>880</t>
  </si>
  <si>
    <t>999000Г110</t>
  </si>
  <si>
    <t>1000420100</t>
  </si>
  <si>
    <t>Социальные выплаты</t>
  </si>
  <si>
    <t>999002Ж050</t>
  </si>
  <si>
    <t>320</t>
  </si>
  <si>
    <t>Расходы на материальноеобеспечение предоставления дополнительных мер социальной поддержки граждан,проживающих в одноэтажных жилых домах с централизованным отоплением города Карабаново</t>
  </si>
  <si>
    <t>0301320030</t>
  </si>
  <si>
    <t>Расходы на обустройство пешеходных переходов на автомобильные дороги г.Карабаново</t>
  </si>
  <si>
    <t>Расходы на материальное обеспечение спиливания и кронирования  деревьев в лесопарковых и придорожных зонах</t>
  </si>
  <si>
    <t>Расходы на исполнение функций учредителя</t>
  </si>
  <si>
    <t>999002Ф050</t>
  </si>
  <si>
    <t>1000920100</t>
  </si>
  <si>
    <t>Расходы на приобретение и установку новогодней атрибутики</t>
  </si>
  <si>
    <t>999001Ф060</t>
  </si>
  <si>
    <t xml:space="preserve"> Глава администрации</t>
  </si>
  <si>
    <t>Н.Е.Помехина</t>
  </si>
  <si>
    <t>исполнение судебных актов РФ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</si>
</sst>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0.0000"/>
    <numFmt numFmtId="175" formatCode="0.0"/>
    <numFmt numFmtId="176" formatCode="0.00000"/>
    <numFmt numFmtId="177" formatCode="0.000000"/>
    <numFmt numFmtId="178" formatCode="#,##0.00&quot;р.&quot;"/>
    <numFmt numFmtId="179" formatCode="#,##0.00000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49" fontId="1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10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6" fontId="2" fillId="34" borderId="1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176" fontId="10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176" fontId="7" fillId="34" borderId="10" xfId="0" applyNumberFormat="1" applyFont="1" applyFill="1" applyBorder="1" applyAlignment="1">
      <alignment/>
    </xf>
    <xf numFmtId="176" fontId="11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76" fontId="0" fillId="0" borderId="0" xfId="0" applyNumberFormat="1" applyAlignment="1">
      <alignment/>
    </xf>
    <xf numFmtId="176" fontId="12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8" fillId="34" borderId="10" xfId="0" applyFont="1" applyFill="1" applyBorder="1" applyAlignment="1">
      <alignment/>
    </xf>
    <xf numFmtId="176" fontId="2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/>
    </xf>
    <xf numFmtId="176" fontId="2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 indent="1"/>
    </xf>
    <xf numFmtId="176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76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34" borderId="25" xfId="0" applyFon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4" fillId="34" borderId="22" xfId="0" applyFont="1" applyFill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9"/>
  <sheetViews>
    <sheetView tabSelected="1" zoomScalePageLayoutView="0" workbookViewId="0" topLeftCell="A92">
      <selection activeCell="A115" sqref="A115"/>
    </sheetView>
  </sheetViews>
  <sheetFormatPr defaultColWidth="9.00390625" defaultRowHeight="12.75"/>
  <cols>
    <col min="1" max="1" width="45.375" style="0" customWidth="1"/>
    <col min="2" max="2" width="5.50390625" style="0" customWidth="1"/>
    <col min="3" max="3" width="5.375" style="0" customWidth="1"/>
    <col min="4" max="4" width="11.625" style="0" customWidth="1"/>
    <col min="5" max="5" width="5.00390625" style="0" customWidth="1"/>
    <col min="6" max="6" width="7.375" style="0" customWidth="1"/>
    <col min="7" max="7" width="15.50390625" style="52" customWidth="1"/>
    <col min="8" max="8" width="11.625" style="52" customWidth="1"/>
    <col min="9" max="9" width="12.00390625" style="52" customWidth="1"/>
    <col min="10" max="10" width="14.50390625" style="52" customWidth="1"/>
    <col min="11" max="11" width="12.00390625" style="52" customWidth="1"/>
    <col min="12" max="12" width="3.50390625" style="52" customWidth="1"/>
    <col min="13" max="13" width="3.625" style="52" customWidth="1"/>
    <col min="14" max="14" width="10.50390625" style="0" bestFit="1" customWidth="1"/>
    <col min="15" max="15" width="11.50390625" style="0" bestFit="1" customWidth="1"/>
    <col min="16" max="16" width="10.50390625" style="0" bestFit="1" customWidth="1"/>
  </cols>
  <sheetData>
    <row r="1" spans="1:13" s="4" customFormat="1" ht="13.5">
      <c r="A1" s="5"/>
      <c r="B1" s="5"/>
      <c r="C1" s="5"/>
      <c r="D1" s="5"/>
      <c r="E1" s="5"/>
      <c r="F1" s="5"/>
      <c r="G1" s="53"/>
      <c r="H1" s="56"/>
      <c r="I1" s="53"/>
      <c r="J1" s="56" t="s">
        <v>11</v>
      </c>
      <c r="K1" s="46"/>
      <c r="L1" s="53"/>
      <c r="M1" s="53"/>
    </row>
    <row r="2" spans="1:13" s="4" customFormat="1" ht="13.5">
      <c r="A2" s="5"/>
      <c r="B2" s="5"/>
      <c r="C2" s="5"/>
      <c r="D2" s="5"/>
      <c r="E2" s="5"/>
      <c r="F2" s="5"/>
      <c r="G2" s="53"/>
      <c r="H2" s="56"/>
      <c r="I2" s="90" t="s">
        <v>389</v>
      </c>
      <c r="J2" s="90"/>
      <c r="K2" s="90"/>
      <c r="L2" s="53"/>
      <c r="M2" s="53"/>
    </row>
    <row r="3" spans="1:13" s="4" customFormat="1" ht="13.5">
      <c r="A3" s="5"/>
      <c r="B3" s="5"/>
      <c r="C3" s="5"/>
      <c r="D3" s="5"/>
      <c r="E3" s="5"/>
      <c r="F3" s="5"/>
      <c r="G3" s="53"/>
      <c r="H3" s="56"/>
      <c r="I3" s="91" t="s">
        <v>390</v>
      </c>
      <c r="J3" s="91"/>
      <c r="K3" s="91"/>
      <c r="L3" s="53"/>
      <c r="M3" s="53"/>
    </row>
    <row r="4" spans="1:13" s="4" customFormat="1" ht="13.5">
      <c r="A4" s="5"/>
      <c r="B4" s="5"/>
      <c r="C4" s="5"/>
      <c r="D4" s="5"/>
      <c r="E4" s="5"/>
      <c r="F4" s="5"/>
      <c r="G4" s="53"/>
      <c r="H4" s="56"/>
      <c r="I4" s="53"/>
      <c r="J4" s="56" t="s">
        <v>317</v>
      </c>
      <c r="K4" s="46"/>
      <c r="L4" s="53"/>
      <c r="M4" s="53"/>
    </row>
    <row r="5" spans="1:13" s="4" customFormat="1" ht="7.5" customHeight="1">
      <c r="A5" s="5"/>
      <c r="B5" s="5"/>
      <c r="C5" s="5"/>
      <c r="D5" s="5"/>
      <c r="E5" s="5"/>
      <c r="F5" s="5"/>
      <c r="G5" s="46"/>
      <c r="H5" s="46"/>
      <c r="I5" s="46"/>
      <c r="J5" s="57"/>
      <c r="K5" s="46"/>
      <c r="L5" s="53"/>
      <c r="M5" s="53"/>
    </row>
    <row r="6" spans="1:13" s="6" customFormat="1" ht="19.5" customHeight="1">
      <c r="A6" s="80" t="s">
        <v>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s="6" customFormat="1" ht="17.25">
      <c r="A7" s="81" t="s">
        <v>158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s="8" customFormat="1" ht="12.75">
      <c r="A8" s="82" t="s">
        <v>14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s="6" customFormat="1" ht="15" customHeight="1">
      <c r="A9" s="83" t="s">
        <v>318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1.25" customHeight="1">
      <c r="A10" s="105" t="s">
        <v>15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1" ht="8.25" customHeight="1">
      <c r="A11" s="1"/>
      <c r="B11" s="1"/>
      <c r="C11" s="1"/>
      <c r="D11" s="1"/>
      <c r="E11" s="1"/>
      <c r="F11" s="1"/>
      <c r="G11" s="47"/>
      <c r="H11" s="47"/>
      <c r="I11" s="47"/>
      <c r="J11" s="58"/>
      <c r="K11" s="47"/>
    </row>
    <row r="12" spans="1:13" ht="13.5" thickBot="1">
      <c r="A12" s="1"/>
      <c r="B12" s="1"/>
      <c r="C12" s="1"/>
      <c r="D12" s="1"/>
      <c r="E12" s="1"/>
      <c r="F12" s="1"/>
      <c r="G12" s="47"/>
      <c r="H12" s="47"/>
      <c r="I12" s="47"/>
      <c r="K12" s="89" t="s">
        <v>8</v>
      </c>
      <c r="L12" s="89"/>
      <c r="M12" s="89"/>
    </row>
    <row r="13" spans="1:13" s="8" customFormat="1" ht="13.5" customHeight="1">
      <c r="A13" s="106" t="s">
        <v>5</v>
      </c>
      <c r="B13" s="77" t="s">
        <v>4</v>
      </c>
      <c r="C13" s="78"/>
      <c r="D13" s="78"/>
      <c r="E13" s="78"/>
      <c r="F13" s="79"/>
      <c r="G13" s="84" t="s">
        <v>13</v>
      </c>
      <c r="H13" s="92" t="s">
        <v>12</v>
      </c>
      <c r="I13" s="93"/>
      <c r="J13" s="93"/>
      <c r="K13" s="94"/>
      <c r="L13" s="98" t="s">
        <v>91</v>
      </c>
      <c r="M13" s="99"/>
    </row>
    <row r="14" spans="1:13" s="8" customFormat="1" ht="9.75" customHeight="1">
      <c r="A14" s="107"/>
      <c r="B14" s="102" t="s">
        <v>161</v>
      </c>
      <c r="C14" s="104" t="s">
        <v>160</v>
      </c>
      <c r="D14" s="104" t="s">
        <v>6</v>
      </c>
      <c r="E14" s="104" t="s">
        <v>7</v>
      </c>
      <c r="F14" s="87" t="s">
        <v>164</v>
      </c>
      <c r="G14" s="85"/>
      <c r="H14" s="95"/>
      <c r="I14" s="96"/>
      <c r="J14" s="96"/>
      <c r="K14" s="97"/>
      <c r="L14" s="100"/>
      <c r="M14" s="101"/>
    </row>
    <row r="15" spans="1:13" s="8" customFormat="1" ht="57.75" customHeight="1">
      <c r="A15" s="108"/>
      <c r="B15" s="103"/>
      <c r="C15" s="104"/>
      <c r="D15" s="104"/>
      <c r="E15" s="104"/>
      <c r="F15" s="88"/>
      <c r="G15" s="86"/>
      <c r="H15" s="59" t="s">
        <v>0</v>
      </c>
      <c r="I15" s="59" t="s">
        <v>1</v>
      </c>
      <c r="J15" s="59" t="s">
        <v>2</v>
      </c>
      <c r="K15" s="59" t="s">
        <v>3</v>
      </c>
      <c r="L15" s="60" t="s">
        <v>92</v>
      </c>
      <c r="M15" s="61" t="s">
        <v>93</v>
      </c>
    </row>
    <row r="16" spans="1:13" s="8" customFormat="1" ht="13.5" thickBot="1">
      <c r="A16" s="9">
        <v>1</v>
      </c>
      <c r="B16" s="10">
        <v>3</v>
      </c>
      <c r="C16" s="10">
        <v>4</v>
      </c>
      <c r="D16" s="10">
        <v>5</v>
      </c>
      <c r="E16" s="10">
        <v>6</v>
      </c>
      <c r="F16" s="10">
        <v>7</v>
      </c>
      <c r="G16" s="48">
        <v>8</v>
      </c>
      <c r="H16" s="48">
        <v>9</v>
      </c>
      <c r="I16" s="48">
        <v>10</v>
      </c>
      <c r="J16" s="48">
        <v>11</v>
      </c>
      <c r="K16" s="48">
        <v>12</v>
      </c>
      <c r="L16" s="62">
        <v>13</v>
      </c>
      <c r="M16" s="63">
        <v>14</v>
      </c>
    </row>
    <row r="17" spans="1:13" ht="6.75" customHeight="1">
      <c r="A17" s="7"/>
      <c r="B17" s="7"/>
      <c r="C17" s="7"/>
      <c r="D17" s="7"/>
      <c r="E17" s="7"/>
      <c r="F17" s="7"/>
      <c r="G17" s="49"/>
      <c r="H17" s="49"/>
      <c r="I17" s="49"/>
      <c r="J17" s="49"/>
      <c r="K17" s="49"/>
      <c r="L17" s="64"/>
      <c r="M17" s="64"/>
    </row>
    <row r="18" spans="1:13" ht="15" customHeight="1">
      <c r="A18" s="11" t="s">
        <v>16</v>
      </c>
      <c r="B18" s="11"/>
      <c r="C18" s="11"/>
      <c r="D18" s="11"/>
      <c r="E18" s="11"/>
      <c r="F18" s="11"/>
      <c r="G18" s="45">
        <f>G19+G35+G36+G34+G23</f>
        <v>15476.031599999998</v>
      </c>
      <c r="H18" s="45">
        <f>H19+H35+H36+H34+H23</f>
        <v>3578.98445</v>
      </c>
      <c r="I18" s="45">
        <f>I19+I35+I36+I34+I23</f>
        <v>4619.49944</v>
      </c>
      <c r="J18" s="45">
        <f>J19+J35+J36+J34+J23</f>
        <v>2788.2890500000003</v>
      </c>
      <c r="K18" s="45">
        <f>K19+K35+K36+K34+K23</f>
        <v>4489.25866</v>
      </c>
      <c r="L18" s="65"/>
      <c r="M18" s="65"/>
    </row>
    <row r="19" spans="1:13" ht="12" customHeight="1">
      <c r="A19" s="3" t="s">
        <v>17</v>
      </c>
      <c r="B19" s="2"/>
      <c r="C19" s="2"/>
      <c r="D19" s="2"/>
      <c r="E19" s="2"/>
      <c r="F19" s="2">
        <v>210</v>
      </c>
      <c r="G19" s="43">
        <f>G20+G21+G22</f>
        <v>10850.625409999999</v>
      </c>
      <c r="H19" s="66">
        <f>H20+H21+H22</f>
        <v>2391.1414</v>
      </c>
      <c r="I19" s="43">
        <f>I20+I21+I22</f>
        <v>3087.5295499999997</v>
      </c>
      <c r="J19" s="43">
        <f>J20+J21+J22</f>
        <v>2262.8321</v>
      </c>
      <c r="K19" s="43">
        <f>K20+K21+K22</f>
        <v>3109.1223600000003</v>
      </c>
      <c r="L19" s="67"/>
      <c r="M19" s="67"/>
    </row>
    <row r="20" spans="1:13" ht="12.75" customHeight="1">
      <c r="A20" s="2" t="s">
        <v>18</v>
      </c>
      <c r="B20" s="2"/>
      <c r="C20" s="2"/>
      <c r="D20" s="2"/>
      <c r="E20" s="2"/>
      <c r="F20" s="2">
        <v>211</v>
      </c>
      <c r="G20" s="43">
        <f>H20+I20+J20+K20</f>
        <v>8381.200939999999</v>
      </c>
      <c r="H20" s="43">
        <f>H44+H49+H60+H99+H53</f>
        <v>1841.11312</v>
      </c>
      <c r="I20" s="43">
        <f>I44+I49+I60+I99+I53</f>
        <v>2379.5865099999996</v>
      </c>
      <c r="J20" s="43">
        <f>J44+J49+J60+J99+J53</f>
        <v>1752.5085</v>
      </c>
      <c r="K20" s="43">
        <f>K44+K49+K60+K99+K53</f>
        <v>2407.99281</v>
      </c>
      <c r="L20" s="67"/>
      <c r="M20" s="67"/>
    </row>
    <row r="21" spans="1:13" ht="12.75" customHeight="1" hidden="1">
      <c r="A21" s="2" t="s">
        <v>19</v>
      </c>
      <c r="B21" s="2"/>
      <c r="C21" s="2"/>
      <c r="D21" s="2"/>
      <c r="E21" s="2"/>
      <c r="F21" s="2">
        <v>212</v>
      </c>
      <c r="G21" s="43">
        <f>H21+I21+J21+K21</f>
        <v>0</v>
      </c>
      <c r="H21" s="43">
        <f>H50+H61</f>
        <v>0</v>
      </c>
      <c r="I21" s="43">
        <f>I50+I61</f>
        <v>0</v>
      </c>
      <c r="J21" s="43">
        <f>J50+J61</f>
        <v>0</v>
      </c>
      <c r="K21" s="43">
        <f>K50+K61</f>
        <v>0</v>
      </c>
      <c r="L21" s="67"/>
      <c r="M21" s="67"/>
    </row>
    <row r="22" spans="1:13" ht="15" customHeight="1">
      <c r="A22" s="2" t="s">
        <v>20</v>
      </c>
      <c r="B22" s="2"/>
      <c r="C22" s="2"/>
      <c r="D22" s="2"/>
      <c r="E22" s="2"/>
      <c r="F22" s="2">
        <v>213</v>
      </c>
      <c r="G22" s="43">
        <f>H22+I22+J22+K22</f>
        <v>2469.42447</v>
      </c>
      <c r="H22" s="43">
        <f>H46+H51+H62+H101+H54</f>
        <v>550.02828</v>
      </c>
      <c r="I22" s="43">
        <f>I46+I51+I62+I101+I54</f>
        <v>707.9430400000001</v>
      </c>
      <c r="J22" s="43">
        <f>J46+J51+J62+J101+J54</f>
        <v>510.3236</v>
      </c>
      <c r="K22" s="43">
        <f>K46+K51+K62+K101+K54</f>
        <v>701.12955</v>
      </c>
      <c r="L22" s="67"/>
      <c r="M22" s="67"/>
    </row>
    <row r="23" spans="1:13" ht="14.25" customHeight="1">
      <c r="A23" s="2" t="s">
        <v>117</v>
      </c>
      <c r="B23" s="2"/>
      <c r="C23" s="2"/>
      <c r="D23" s="2"/>
      <c r="E23" s="2"/>
      <c r="F23" s="2">
        <v>220</v>
      </c>
      <c r="G23" s="43">
        <f>H23+I23+J23+K23</f>
        <v>2645.41514</v>
      </c>
      <c r="H23" s="43">
        <f>H33+H32+H26+H24+H25</f>
        <v>448.26255</v>
      </c>
      <c r="I23" s="43">
        <f>I33+I32+I26+I24+I25</f>
        <v>584.9012</v>
      </c>
      <c r="J23" s="43">
        <f>J33+J32+J26+J24+J25</f>
        <v>462.87359000000004</v>
      </c>
      <c r="K23" s="43">
        <f>K33+K32+K26+K24+K25</f>
        <v>1149.3778</v>
      </c>
      <c r="L23" s="67"/>
      <c r="M23" s="67"/>
    </row>
    <row r="24" spans="1:13" ht="14.25" customHeight="1">
      <c r="A24" s="2" t="s">
        <v>22</v>
      </c>
      <c r="B24" s="2"/>
      <c r="C24" s="2"/>
      <c r="D24" s="2"/>
      <c r="E24" s="2"/>
      <c r="F24" s="2">
        <v>221</v>
      </c>
      <c r="G24" s="43">
        <f aca="true" t="shared" si="0" ref="G24:G31">H24+I24+J24+K24</f>
        <v>401.89104000000003</v>
      </c>
      <c r="H24" s="43">
        <f aca="true" t="shared" si="1" ref="H24:K25">H103</f>
        <v>97.96828</v>
      </c>
      <c r="I24" s="43">
        <f t="shared" si="1"/>
        <v>79.53989</v>
      </c>
      <c r="J24" s="43">
        <f t="shared" si="1"/>
        <v>78.77879</v>
      </c>
      <c r="K24" s="43">
        <f t="shared" si="1"/>
        <v>145.60408</v>
      </c>
      <c r="L24" s="67"/>
      <c r="M24" s="67"/>
    </row>
    <row r="25" spans="1:13" ht="14.25" customHeight="1">
      <c r="A25" s="2" t="s">
        <v>23</v>
      </c>
      <c r="B25" s="2"/>
      <c r="C25" s="2"/>
      <c r="D25" s="2"/>
      <c r="E25" s="2"/>
      <c r="F25" s="2">
        <v>222</v>
      </c>
      <c r="G25" s="43">
        <f t="shared" si="0"/>
        <v>0</v>
      </c>
      <c r="H25" s="43">
        <f t="shared" si="1"/>
        <v>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67"/>
      <c r="M25" s="67"/>
    </row>
    <row r="26" spans="1:13" ht="14.25" customHeight="1">
      <c r="A26" s="2" t="s">
        <v>273</v>
      </c>
      <c r="B26" s="2"/>
      <c r="C26" s="2"/>
      <c r="D26" s="2"/>
      <c r="E26" s="2"/>
      <c r="F26" s="2">
        <v>223</v>
      </c>
      <c r="G26" s="43">
        <f t="shared" si="0"/>
        <v>501.02180999999996</v>
      </c>
      <c r="H26" s="43">
        <f>H28+H29+H30+H31</f>
        <v>157.93365</v>
      </c>
      <c r="I26" s="43">
        <f>I28+I29+I30+I31</f>
        <v>118.91525000000001</v>
      </c>
      <c r="J26" s="43">
        <f>J28+J29+J30+J31</f>
        <v>32.21058</v>
      </c>
      <c r="K26" s="43">
        <f>K28+K29+K30+K31</f>
        <v>191.96232999999998</v>
      </c>
      <c r="L26" s="67"/>
      <c r="M26" s="67"/>
    </row>
    <row r="27" spans="1:13" ht="9" customHeight="1">
      <c r="A27" s="2" t="s">
        <v>25</v>
      </c>
      <c r="B27" s="2"/>
      <c r="C27" s="2"/>
      <c r="D27" s="2"/>
      <c r="E27" s="2"/>
      <c r="F27" s="2"/>
      <c r="G27" s="43"/>
      <c r="H27" s="43"/>
      <c r="I27" s="43"/>
      <c r="J27" s="43"/>
      <c r="K27" s="43"/>
      <c r="L27" s="67"/>
      <c r="M27" s="67"/>
    </row>
    <row r="28" spans="1:13" ht="14.25" customHeight="1">
      <c r="A28" s="2" t="s">
        <v>274</v>
      </c>
      <c r="B28" s="2"/>
      <c r="C28" s="2"/>
      <c r="D28" s="2"/>
      <c r="E28" s="2"/>
      <c r="F28" s="2" t="s">
        <v>277</v>
      </c>
      <c r="G28" s="43">
        <f t="shared" si="0"/>
        <v>353.0942</v>
      </c>
      <c r="H28" s="43">
        <f aca="true" t="shared" si="2" ref="H28:K30">H107</f>
        <v>125.64534</v>
      </c>
      <c r="I28" s="43">
        <f t="shared" si="2"/>
        <v>83.79361</v>
      </c>
      <c r="J28" s="43">
        <f t="shared" si="2"/>
        <v>0</v>
      </c>
      <c r="K28" s="43">
        <f t="shared" si="2"/>
        <v>143.65525</v>
      </c>
      <c r="L28" s="67"/>
      <c r="M28" s="67"/>
    </row>
    <row r="29" spans="1:13" ht="14.25" customHeight="1">
      <c r="A29" s="2" t="s">
        <v>275</v>
      </c>
      <c r="B29" s="2"/>
      <c r="C29" s="2"/>
      <c r="D29" s="2"/>
      <c r="E29" s="2"/>
      <c r="F29" s="2" t="s">
        <v>278</v>
      </c>
      <c r="G29" s="43">
        <f t="shared" si="0"/>
        <v>142.717</v>
      </c>
      <c r="H29" s="43">
        <f t="shared" si="2"/>
        <v>31.57513</v>
      </c>
      <c r="I29" s="43">
        <f t="shared" si="2"/>
        <v>34.05187</v>
      </c>
      <c r="J29" s="43">
        <f t="shared" si="2"/>
        <v>30.29248</v>
      </c>
      <c r="K29" s="43">
        <f t="shared" si="2"/>
        <v>46.79752</v>
      </c>
      <c r="L29" s="67"/>
      <c r="M29" s="67"/>
    </row>
    <row r="30" spans="1:13" ht="14.25" customHeight="1">
      <c r="A30" s="2" t="s">
        <v>276</v>
      </c>
      <c r="B30" s="2"/>
      <c r="C30" s="2"/>
      <c r="D30" s="2"/>
      <c r="E30" s="2"/>
      <c r="F30" s="2" t="s">
        <v>279</v>
      </c>
      <c r="G30" s="43">
        <f t="shared" si="0"/>
        <v>4.40388</v>
      </c>
      <c r="H30" s="43">
        <f t="shared" si="2"/>
        <v>0.71318</v>
      </c>
      <c r="I30" s="43">
        <f t="shared" si="2"/>
        <v>1.06977</v>
      </c>
      <c r="J30" s="43">
        <f t="shared" si="2"/>
        <v>1.11137</v>
      </c>
      <c r="K30" s="43">
        <f t="shared" si="2"/>
        <v>1.50956</v>
      </c>
      <c r="L30" s="67"/>
      <c r="M30" s="67"/>
    </row>
    <row r="31" spans="1:13" ht="14.25" customHeight="1">
      <c r="A31" s="2" t="s">
        <v>280</v>
      </c>
      <c r="B31" s="2"/>
      <c r="C31" s="2"/>
      <c r="D31" s="2"/>
      <c r="E31" s="2"/>
      <c r="F31" s="2" t="s">
        <v>281</v>
      </c>
      <c r="G31" s="43">
        <f t="shared" si="0"/>
        <v>0.80673</v>
      </c>
      <c r="H31" s="43">
        <f>H130</f>
        <v>0</v>
      </c>
      <c r="I31" s="43">
        <f>I130</f>
        <v>0</v>
      </c>
      <c r="J31" s="43">
        <f>J130</f>
        <v>0.80673</v>
      </c>
      <c r="K31" s="43">
        <f>K130</f>
        <v>0</v>
      </c>
      <c r="L31" s="67"/>
      <c r="M31" s="67"/>
    </row>
    <row r="32" spans="1:13" ht="13.5" customHeight="1">
      <c r="A32" s="2" t="s">
        <v>159</v>
      </c>
      <c r="B32" s="2"/>
      <c r="C32" s="2"/>
      <c r="D32" s="2"/>
      <c r="E32" s="2"/>
      <c r="F32" s="2">
        <v>225</v>
      </c>
      <c r="G32" s="43">
        <f>H32+I32+J32+K32</f>
        <v>262.51572</v>
      </c>
      <c r="H32" s="43">
        <f>H112+H131</f>
        <v>26.05362</v>
      </c>
      <c r="I32" s="43">
        <f>I112+I131</f>
        <v>59.72043</v>
      </c>
      <c r="J32" s="43">
        <f>J112+J131</f>
        <v>70.86443</v>
      </c>
      <c r="K32" s="43">
        <f>K112+K131</f>
        <v>105.87724</v>
      </c>
      <c r="L32" s="67"/>
      <c r="M32" s="67"/>
    </row>
    <row r="33" spans="1:13" ht="13.5" customHeight="1">
      <c r="A33" s="2" t="s">
        <v>32</v>
      </c>
      <c r="B33" s="2"/>
      <c r="C33" s="2"/>
      <c r="D33" s="2"/>
      <c r="E33" s="2"/>
      <c r="F33" s="2">
        <v>226</v>
      </c>
      <c r="G33" s="43">
        <f>H33+I33+J33+K33</f>
        <v>1479.98657</v>
      </c>
      <c r="H33" s="43">
        <f>H64+H94+H91+H96+H116+H138+H132+H136</f>
        <v>166.307</v>
      </c>
      <c r="I33" s="43">
        <f>I64+I94+I91+I96+I116+I138+I132+I136</f>
        <v>326.72563</v>
      </c>
      <c r="J33" s="43">
        <f>J64+J94+J91+J96+J116+J138+J132+J136</f>
        <v>281.01979</v>
      </c>
      <c r="K33" s="43">
        <f>K64+K94+K91+K96+K116+K138+K132+K136</f>
        <v>705.93415</v>
      </c>
      <c r="L33" s="67"/>
      <c r="M33" s="67"/>
    </row>
    <row r="34" spans="1:13" ht="12.75" customHeight="1">
      <c r="A34" s="2" t="s">
        <v>113</v>
      </c>
      <c r="B34" s="2"/>
      <c r="C34" s="2"/>
      <c r="D34" s="2"/>
      <c r="E34" s="2"/>
      <c r="F34" s="2">
        <v>262</v>
      </c>
      <c r="G34" s="43">
        <f>H34+I34+J34+K34</f>
        <v>0</v>
      </c>
      <c r="H34" s="43">
        <f>H65</f>
        <v>0</v>
      </c>
      <c r="I34" s="43">
        <f>I65</f>
        <v>0</v>
      </c>
      <c r="J34" s="43">
        <f>J65</f>
        <v>0</v>
      </c>
      <c r="K34" s="43"/>
      <c r="L34" s="67"/>
      <c r="M34" s="67"/>
    </row>
    <row r="35" spans="1:13" ht="12" customHeight="1">
      <c r="A35" s="2" t="s">
        <v>33</v>
      </c>
      <c r="B35" s="2"/>
      <c r="C35" s="2"/>
      <c r="D35" s="2"/>
      <c r="E35" s="2"/>
      <c r="F35" s="2">
        <v>290</v>
      </c>
      <c r="G35" s="43">
        <f>H35+I35+J35+K35</f>
        <v>1512.68595</v>
      </c>
      <c r="H35" s="43">
        <f>H88+H66+H117+H127+H134+H55</f>
        <v>682.1120000000001</v>
      </c>
      <c r="I35" s="43">
        <f>I88+I66+I117+I127+I134+I55</f>
        <v>803.8159400000001</v>
      </c>
      <c r="J35" s="43">
        <f>J88+J66+J117+J127+J134+J55</f>
        <v>18.40401</v>
      </c>
      <c r="K35" s="43">
        <f>K88+K66+K117+K127+K134+K55</f>
        <v>8.354</v>
      </c>
      <c r="L35" s="67"/>
      <c r="M35" s="67"/>
    </row>
    <row r="36" spans="1:13" ht="13.5" customHeight="1">
      <c r="A36" s="3" t="s">
        <v>35</v>
      </c>
      <c r="B36" s="2"/>
      <c r="C36" s="2"/>
      <c r="D36" s="2"/>
      <c r="E36" s="2"/>
      <c r="F36" s="2">
        <v>300</v>
      </c>
      <c r="G36" s="43">
        <f>G37+G38</f>
        <v>467.3051</v>
      </c>
      <c r="H36" s="43">
        <f>H37+H38</f>
        <v>57.468500000000006</v>
      </c>
      <c r="I36" s="43">
        <f>I37+I38</f>
        <v>143.25275</v>
      </c>
      <c r="J36" s="43">
        <f>J37+J38</f>
        <v>44.17935</v>
      </c>
      <c r="K36" s="43">
        <f>K37+K38</f>
        <v>222.4045</v>
      </c>
      <c r="L36" s="67"/>
      <c r="M36" s="67"/>
    </row>
    <row r="37" spans="1:13" ht="12.75" customHeight="1">
      <c r="A37" s="3" t="s">
        <v>36</v>
      </c>
      <c r="B37" s="2"/>
      <c r="C37" s="2"/>
      <c r="D37" s="2"/>
      <c r="E37" s="2"/>
      <c r="F37" s="2">
        <v>310</v>
      </c>
      <c r="G37" s="43">
        <f>H37+I37+J37+K37</f>
        <v>121.632</v>
      </c>
      <c r="H37" s="43">
        <f>H68+H122+H56</f>
        <v>6.25</v>
      </c>
      <c r="I37" s="43">
        <f>I68+I122+I56</f>
        <v>36.26</v>
      </c>
      <c r="J37" s="43">
        <f>J68+J122+J56</f>
        <v>3.36</v>
      </c>
      <c r="K37" s="43">
        <f>K68+K122+K56</f>
        <v>75.762</v>
      </c>
      <c r="L37" s="67"/>
      <c r="M37" s="67"/>
    </row>
    <row r="38" spans="1:13" ht="12" customHeight="1">
      <c r="A38" s="3" t="s">
        <v>37</v>
      </c>
      <c r="B38" s="2"/>
      <c r="C38" s="2"/>
      <c r="D38" s="2"/>
      <c r="E38" s="2"/>
      <c r="F38" s="2">
        <v>340</v>
      </c>
      <c r="G38" s="43">
        <f>H38+I38+J38+K38</f>
        <v>345.6731</v>
      </c>
      <c r="H38" s="43">
        <f>H41+H40</f>
        <v>51.218500000000006</v>
      </c>
      <c r="I38" s="43">
        <f>I41+I40</f>
        <v>106.99275</v>
      </c>
      <c r="J38" s="43">
        <f>J41+J40</f>
        <v>40.81935</v>
      </c>
      <c r="K38" s="43">
        <f>K41+K40</f>
        <v>146.6425</v>
      </c>
      <c r="L38" s="67"/>
      <c r="M38" s="67"/>
    </row>
    <row r="39" spans="1:13" ht="10.5" customHeight="1" hidden="1">
      <c r="A39" s="3" t="s">
        <v>25</v>
      </c>
      <c r="B39" s="2"/>
      <c r="C39" s="2"/>
      <c r="D39" s="2"/>
      <c r="E39" s="2"/>
      <c r="F39" s="2"/>
      <c r="G39" s="43"/>
      <c r="H39" s="43"/>
      <c r="I39" s="43"/>
      <c r="J39" s="43"/>
      <c r="K39" s="43"/>
      <c r="L39" s="67"/>
      <c r="M39" s="67"/>
    </row>
    <row r="40" spans="1:13" ht="10.5" customHeight="1">
      <c r="A40" s="3" t="s">
        <v>38</v>
      </c>
      <c r="B40" s="2"/>
      <c r="C40" s="2"/>
      <c r="D40" s="2"/>
      <c r="E40" s="2"/>
      <c r="F40" s="17" t="s">
        <v>304</v>
      </c>
      <c r="G40" s="43">
        <f>H40+I40+J40+K40</f>
        <v>151.6231</v>
      </c>
      <c r="H40" s="43">
        <f>H124</f>
        <v>31.5345</v>
      </c>
      <c r="I40" s="43">
        <f>I124</f>
        <v>38.20775</v>
      </c>
      <c r="J40" s="43">
        <f>J124</f>
        <v>35.34335</v>
      </c>
      <c r="K40" s="43">
        <f>K124</f>
        <v>46.5375</v>
      </c>
      <c r="L40" s="67"/>
      <c r="M40" s="67"/>
    </row>
    <row r="41" spans="1:13" ht="12.75" customHeight="1">
      <c r="A41" s="3" t="s">
        <v>39</v>
      </c>
      <c r="B41" s="2"/>
      <c r="C41" s="2"/>
      <c r="D41" s="2"/>
      <c r="E41" s="2"/>
      <c r="F41" s="17" t="s">
        <v>60</v>
      </c>
      <c r="G41" s="43">
        <f>H41+I41+J41+K41</f>
        <v>194.05</v>
      </c>
      <c r="H41" s="43">
        <f>H72+H57+H126</f>
        <v>19.684</v>
      </c>
      <c r="I41" s="43">
        <f>I72+I57+I126</f>
        <v>68.785</v>
      </c>
      <c r="J41" s="43">
        <f>J72+J57+J126</f>
        <v>5.476</v>
      </c>
      <c r="K41" s="43">
        <f>K72+K57+K126</f>
        <v>100.105</v>
      </c>
      <c r="L41" s="67"/>
      <c r="M41" s="67"/>
    </row>
    <row r="42" spans="1:13" ht="13.5" customHeight="1">
      <c r="A42" s="12" t="s">
        <v>40</v>
      </c>
      <c r="B42" s="14" t="s">
        <v>94</v>
      </c>
      <c r="C42" s="14" t="s">
        <v>41</v>
      </c>
      <c r="D42" s="14" t="s">
        <v>162</v>
      </c>
      <c r="E42" s="14" t="s">
        <v>150</v>
      </c>
      <c r="F42" s="11"/>
      <c r="G42" s="50">
        <f>G43</f>
        <v>663.83735</v>
      </c>
      <c r="H42" s="50">
        <f>H43</f>
        <v>238.01512</v>
      </c>
      <c r="I42" s="50">
        <f>I43</f>
        <v>425.82223</v>
      </c>
      <c r="J42" s="50">
        <f>J43</f>
        <v>0</v>
      </c>
      <c r="K42" s="50">
        <f>K43</f>
        <v>0</v>
      </c>
      <c r="L42" s="65"/>
      <c r="M42" s="65"/>
    </row>
    <row r="43" spans="1:13" ht="12.75" customHeight="1">
      <c r="A43" s="3" t="s">
        <v>17</v>
      </c>
      <c r="B43" s="13" t="s">
        <v>94</v>
      </c>
      <c r="C43" s="13" t="s">
        <v>41</v>
      </c>
      <c r="D43" s="13" t="s">
        <v>162</v>
      </c>
      <c r="E43" s="13" t="s">
        <v>108</v>
      </c>
      <c r="F43" s="13" t="s">
        <v>43</v>
      </c>
      <c r="G43" s="43">
        <f>G44+G46</f>
        <v>663.83735</v>
      </c>
      <c r="H43" s="43">
        <f>H44+H46</f>
        <v>238.01512</v>
      </c>
      <c r="I43" s="43">
        <f>I44+I46</f>
        <v>425.82223</v>
      </c>
      <c r="J43" s="43">
        <f>J44+J46</f>
        <v>0</v>
      </c>
      <c r="K43" s="43">
        <f>K44+K46</f>
        <v>0</v>
      </c>
      <c r="L43" s="67"/>
      <c r="M43" s="67"/>
    </row>
    <row r="44" spans="1:13" ht="12.75" customHeight="1">
      <c r="A44" s="2" t="s">
        <v>18</v>
      </c>
      <c r="B44" s="13" t="s">
        <v>94</v>
      </c>
      <c r="C44" s="13" t="s">
        <v>41</v>
      </c>
      <c r="D44" s="13" t="s">
        <v>162</v>
      </c>
      <c r="E44" s="13" t="s">
        <v>109</v>
      </c>
      <c r="F44" s="13" t="s">
        <v>44</v>
      </c>
      <c r="G44" s="43">
        <f>H44+I44+J44+K44</f>
        <v>509.85970999999995</v>
      </c>
      <c r="H44" s="43">
        <v>182.80731</v>
      </c>
      <c r="I44" s="43">
        <v>327.0524</v>
      </c>
      <c r="J44" s="43">
        <v>0</v>
      </c>
      <c r="K44" s="43">
        <v>0</v>
      </c>
      <c r="L44" s="67"/>
      <c r="M44" s="67"/>
    </row>
    <row r="45" spans="1:13" ht="14.25" customHeight="1" hidden="1">
      <c r="A45" s="2" t="s">
        <v>19</v>
      </c>
      <c r="B45" s="13" t="s">
        <v>94</v>
      </c>
      <c r="C45" s="13" t="s">
        <v>41</v>
      </c>
      <c r="D45" s="13" t="s">
        <v>162</v>
      </c>
      <c r="E45" s="13" t="s">
        <v>114</v>
      </c>
      <c r="F45" s="13" t="s">
        <v>45</v>
      </c>
      <c r="G45" s="43"/>
      <c r="H45" s="43"/>
      <c r="I45" s="43"/>
      <c r="J45" s="43"/>
      <c r="K45" s="43"/>
      <c r="L45" s="67"/>
      <c r="M45" s="67"/>
    </row>
    <row r="46" spans="1:13" ht="12" customHeight="1">
      <c r="A46" s="2" t="s">
        <v>20</v>
      </c>
      <c r="B46" s="13" t="s">
        <v>94</v>
      </c>
      <c r="C46" s="13" t="s">
        <v>41</v>
      </c>
      <c r="D46" s="13" t="s">
        <v>162</v>
      </c>
      <c r="E46" s="13" t="s">
        <v>319</v>
      </c>
      <c r="F46" s="13" t="s">
        <v>46</v>
      </c>
      <c r="G46" s="43">
        <f aca="true" t="shared" si="3" ref="G46:G54">H46+I46+J46+K46</f>
        <v>153.97764</v>
      </c>
      <c r="H46" s="43">
        <v>55.20781</v>
      </c>
      <c r="I46" s="43">
        <v>98.76983</v>
      </c>
      <c r="J46" s="43">
        <v>0</v>
      </c>
      <c r="K46" s="43">
        <v>0</v>
      </c>
      <c r="L46" s="67"/>
      <c r="M46" s="67"/>
    </row>
    <row r="47" spans="1:13" ht="12.75" customHeight="1">
      <c r="A47" s="12" t="s">
        <v>47</v>
      </c>
      <c r="B47" s="14" t="s">
        <v>94</v>
      </c>
      <c r="C47" s="14" t="s">
        <v>48</v>
      </c>
      <c r="D47" s="14" t="s">
        <v>162</v>
      </c>
      <c r="E47" s="14" t="s">
        <v>68</v>
      </c>
      <c r="F47" s="14"/>
      <c r="G47" s="50">
        <f t="shared" si="3"/>
        <v>1978.1122</v>
      </c>
      <c r="H47" s="50">
        <f>H48+H57+H56+H55+H52</f>
        <v>268.63702</v>
      </c>
      <c r="I47" s="50">
        <f>I48+I57+I56+I55+I52</f>
        <v>633.29481</v>
      </c>
      <c r="J47" s="50">
        <f>J48+J57+J56+J55+J52</f>
        <v>491.73026999999996</v>
      </c>
      <c r="K47" s="50">
        <f>K48+K57+K56+K55+K52</f>
        <v>584.4501</v>
      </c>
      <c r="L47" s="65"/>
      <c r="M47" s="65"/>
    </row>
    <row r="48" spans="1:13" ht="12.75" customHeight="1">
      <c r="A48" s="3" t="s">
        <v>17</v>
      </c>
      <c r="B48" s="13" t="s">
        <v>94</v>
      </c>
      <c r="C48" s="13" t="s">
        <v>48</v>
      </c>
      <c r="D48" s="13" t="s">
        <v>162</v>
      </c>
      <c r="E48" s="13" t="s">
        <v>108</v>
      </c>
      <c r="F48" s="13" t="s">
        <v>43</v>
      </c>
      <c r="G48" s="43">
        <f t="shared" si="3"/>
        <v>1311.75005</v>
      </c>
      <c r="H48" s="43">
        <f>H49+H51</f>
        <v>268.63702</v>
      </c>
      <c r="I48" s="43">
        <f>I49+I50+I51</f>
        <v>514.3423</v>
      </c>
      <c r="J48" s="43">
        <f>J49+J50+J51</f>
        <v>244.66463</v>
      </c>
      <c r="K48" s="43">
        <f>K49+K50+K51</f>
        <v>284.10609999999997</v>
      </c>
      <c r="L48" s="67"/>
      <c r="M48" s="67"/>
    </row>
    <row r="49" spans="1:13" ht="13.5" customHeight="1">
      <c r="A49" s="2" t="s">
        <v>18</v>
      </c>
      <c r="B49" s="13" t="s">
        <v>94</v>
      </c>
      <c r="C49" s="13" t="s">
        <v>48</v>
      </c>
      <c r="D49" s="13" t="s">
        <v>162</v>
      </c>
      <c r="E49" s="13" t="s">
        <v>109</v>
      </c>
      <c r="F49" s="13" t="s">
        <v>44</v>
      </c>
      <c r="G49" s="43">
        <f t="shared" si="3"/>
        <v>1010.74948</v>
      </c>
      <c r="H49" s="43">
        <v>207.88413</v>
      </c>
      <c r="I49" s="43">
        <v>395.81733</v>
      </c>
      <c r="J49" s="43">
        <v>187.9116</v>
      </c>
      <c r="K49" s="43">
        <v>219.13642</v>
      </c>
      <c r="L49" s="67"/>
      <c r="M49" s="67"/>
    </row>
    <row r="50" spans="1:13" ht="12.75" customHeight="1" hidden="1">
      <c r="A50" s="2" t="s">
        <v>19</v>
      </c>
      <c r="B50" s="13" t="s">
        <v>94</v>
      </c>
      <c r="C50" s="13" t="s">
        <v>48</v>
      </c>
      <c r="D50" s="13" t="s">
        <v>162</v>
      </c>
      <c r="E50" s="13" t="s">
        <v>114</v>
      </c>
      <c r="F50" s="13" t="s">
        <v>45</v>
      </c>
      <c r="G50" s="43">
        <f t="shared" si="3"/>
        <v>0</v>
      </c>
      <c r="H50" s="43"/>
      <c r="I50" s="43"/>
      <c r="J50" s="43"/>
      <c r="K50" s="43"/>
      <c r="L50" s="67"/>
      <c r="M50" s="67"/>
    </row>
    <row r="51" spans="1:13" ht="13.5" customHeight="1">
      <c r="A51" s="2" t="s">
        <v>20</v>
      </c>
      <c r="B51" s="13" t="s">
        <v>94</v>
      </c>
      <c r="C51" s="13" t="s">
        <v>48</v>
      </c>
      <c r="D51" s="13" t="s">
        <v>162</v>
      </c>
      <c r="E51" s="13" t="s">
        <v>319</v>
      </c>
      <c r="F51" s="13" t="s">
        <v>46</v>
      </c>
      <c r="G51" s="43">
        <f t="shared" si="3"/>
        <v>301.00057</v>
      </c>
      <c r="H51" s="43">
        <v>60.75289</v>
      </c>
      <c r="I51" s="43">
        <v>118.52497</v>
      </c>
      <c r="J51" s="43">
        <v>56.75303</v>
      </c>
      <c r="K51" s="43">
        <v>64.96968</v>
      </c>
      <c r="L51" s="67"/>
      <c r="M51" s="67"/>
    </row>
    <row r="52" spans="1:13" ht="13.5" customHeight="1">
      <c r="A52" s="3" t="s">
        <v>17</v>
      </c>
      <c r="B52" s="13" t="s">
        <v>94</v>
      </c>
      <c r="C52" s="13" t="s">
        <v>48</v>
      </c>
      <c r="D52" s="14" t="s">
        <v>375</v>
      </c>
      <c r="E52" s="13" t="s">
        <v>108</v>
      </c>
      <c r="F52" s="13" t="s">
        <v>43</v>
      </c>
      <c r="G52" s="43">
        <f t="shared" si="3"/>
        <v>616.30015</v>
      </c>
      <c r="H52" s="43">
        <v>0</v>
      </c>
      <c r="I52" s="43">
        <f>I53+I54</f>
        <v>118.95250999999999</v>
      </c>
      <c r="J52" s="43">
        <f>J53+J54</f>
        <v>237.06563999999997</v>
      </c>
      <c r="K52" s="43">
        <f>K53+K54</f>
        <v>260.282</v>
      </c>
      <c r="L52" s="67"/>
      <c r="M52" s="67"/>
    </row>
    <row r="53" spans="1:13" ht="13.5" customHeight="1">
      <c r="A53" s="2" t="s">
        <v>18</v>
      </c>
      <c r="B53" s="13" t="s">
        <v>94</v>
      </c>
      <c r="C53" s="13" t="s">
        <v>48</v>
      </c>
      <c r="D53" s="13" t="s">
        <v>375</v>
      </c>
      <c r="E53" s="13" t="s">
        <v>109</v>
      </c>
      <c r="F53" s="13" t="s">
        <v>44</v>
      </c>
      <c r="G53" s="43">
        <f t="shared" si="3"/>
        <v>490.77732</v>
      </c>
      <c r="H53" s="43">
        <v>0</v>
      </c>
      <c r="I53" s="43">
        <v>91.36138</v>
      </c>
      <c r="J53" s="43">
        <f>182.72274</f>
        <v>182.72274</v>
      </c>
      <c r="K53" s="68">
        <v>216.6932</v>
      </c>
      <c r="L53" s="67"/>
      <c r="M53" s="67"/>
    </row>
    <row r="54" spans="1:13" ht="13.5" customHeight="1">
      <c r="A54" s="2" t="s">
        <v>20</v>
      </c>
      <c r="B54" s="13" t="s">
        <v>94</v>
      </c>
      <c r="C54" s="13" t="s">
        <v>48</v>
      </c>
      <c r="D54" s="13" t="s">
        <v>375</v>
      </c>
      <c r="E54" s="13" t="s">
        <v>319</v>
      </c>
      <c r="F54" s="13" t="s">
        <v>46</v>
      </c>
      <c r="G54" s="43">
        <f t="shared" si="3"/>
        <v>125.52283</v>
      </c>
      <c r="H54" s="43">
        <v>0</v>
      </c>
      <c r="I54" s="43">
        <v>27.59113</v>
      </c>
      <c r="J54" s="43">
        <v>54.3429</v>
      </c>
      <c r="K54" s="68">
        <v>43.5888</v>
      </c>
      <c r="L54" s="67"/>
      <c r="M54" s="67"/>
    </row>
    <row r="55" spans="1:13" ht="13.5" customHeight="1">
      <c r="A55" s="2" t="s">
        <v>33</v>
      </c>
      <c r="B55" s="13" t="s">
        <v>94</v>
      </c>
      <c r="C55" s="13" t="s">
        <v>48</v>
      </c>
      <c r="D55" s="13" t="s">
        <v>162</v>
      </c>
      <c r="E55" s="13" t="s">
        <v>324</v>
      </c>
      <c r="F55" s="13" t="s">
        <v>55</v>
      </c>
      <c r="G55" s="43">
        <f>H55+I55+J55+K55</f>
        <v>10</v>
      </c>
      <c r="H55" s="43">
        <v>0</v>
      </c>
      <c r="I55" s="43">
        <v>0</v>
      </c>
      <c r="J55" s="43">
        <v>10</v>
      </c>
      <c r="K55" s="43">
        <v>0</v>
      </c>
      <c r="L55" s="67"/>
      <c r="M55" s="67"/>
    </row>
    <row r="56" spans="1:13" ht="13.5" customHeight="1">
      <c r="A56" s="3" t="s">
        <v>36</v>
      </c>
      <c r="B56" s="13" t="s">
        <v>94</v>
      </c>
      <c r="C56" s="13" t="s">
        <v>48</v>
      </c>
      <c r="D56" s="13" t="s">
        <v>165</v>
      </c>
      <c r="E56" s="13" t="s">
        <v>115</v>
      </c>
      <c r="F56" s="13" t="s">
        <v>58</v>
      </c>
      <c r="G56" s="43">
        <f>H56+I56+J56+K56</f>
        <v>32.062</v>
      </c>
      <c r="H56" s="43">
        <v>0</v>
      </c>
      <c r="I56" s="43">
        <v>0</v>
      </c>
      <c r="J56" s="43">
        <v>0</v>
      </c>
      <c r="K56" s="43">
        <v>32.062</v>
      </c>
      <c r="L56" s="67"/>
      <c r="M56" s="67"/>
    </row>
    <row r="57" spans="1:13" ht="13.5" customHeight="1">
      <c r="A57" s="3" t="s">
        <v>39</v>
      </c>
      <c r="B57" s="13" t="s">
        <v>94</v>
      </c>
      <c r="C57" s="13" t="s">
        <v>48</v>
      </c>
      <c r="D57" s="13" t="s">
        <v>165</v>
      </c>
      <c r="E57" s="13" t="s">
        <v>115</v>
      </c>
      <c r="F57" s="13" t="s">
        <v>59</v>
      </c>
      <c r="G57" s="43">
        <f>H57+I57+J57+K57</f>
        <v>8</v>
      </c>
      <c r="H57" s="43">
        <v>0</v>
      </c>
      <c r="I57" s="43">
        <v>0</v>
      </c>
      <c r="J57" s="43">
        <v>0</v>
      </c>
      <c r="K57" s="43">
        <v>8</v>
      </c>
      <c r="L57" s="67"/>
      <c r="M57" s="67"/>
    </row>
    <row r="58" spans="1:13" ht="13.5" customHeight="1">
      <c r="A58" s="12" t="s">
        <v>61</v>
      </c>
      <c r="B58" s="14" t="s">
        <v>94</v>
      </c>
      <c r="C58" s="14" t="s">
        <v>62</v>
      </c>
      <c r="D58" s="14" t="s">
        <v>182</v>
      </c>
      <c r="E58" s="14" t="s">
        <v>68</v>
      </c>
      <c r="F58" s="14"/>
      <c r="G58" s="50">
        <f>G59+G66+G67+G65+G63</f>
        <v>182.08035999999998</v>
      </c>
      <c r="H58" s="50">
        <f>H59+H66+H67+H65+H63</f>
        <v>46.392830000000004</v>
      </c>
      <c r="I58" s="50">
        <f>I59+I66+I67+I65+I63</f>
        <v>64.02729</v>
      </c>
      <c r="J58" s="50">
        <f>J59+J66+J67+J65+J63</f>
        <v>32.99962</v>
      </c>
      <c r="K58" s="50">
        <f>K59+K66+K67+K65+K63</f>
        <v>38.66062</v>
      </c>
      <c r="L58" s="65"/>
      <c r="M58" s="65"/>
    </row>
    <row r="59" spans="1:13" ht="13.5" customHeight="1">
      <c r="A59" s="3" t="s">
        <v>17</v>
      </c>
      <c r="B59" s="13"/>
      <c r="C59" s="13"/>
      <c r="D59" s="13"/>
      <c r="E59" s="13"/>
      <c r="F59" s="13" t="s">
        <v>43</v>
      </c>
      <c r="G59" s="43">
        <f>H59+I59+J59+K59</f>
        <v>179.08035999999998</v>
      </c>
      <c r="H59" s="43">
        <f>H60+H62+H61</f>
        <v>46.392830000000004</v>
      </c>
      <c r="I59" s="43">
        <f>I60+I62+I61</f>
        <v>64.02729</v>
      </c>
      <c r="J59" s="43">
        <f>J60+J62+J61</f>
        <v>32.99962</v>
      </c>
      <c r="K59" s="43">
        <f>K60+K62+K61</f>
        <v>35.66062</v>
      </c>
      <c r="L59" s="67"/>
      <c r="M59" s="67"/>
    </row>
    <row r="60" spans="1:13" ht="13.5" customHeight="1">
      <c r="A60" s="2" t="s">
        <v>18</v>
      </c>
      <c r="B60" s="13"/>
      <c r="C60" s="13"/>
      <c r="D60" s="13"/>
      <c r="E60" s="13"/>
      <c r="F60" s="13" t="s">
        <v>44</v>
      </c>
      <c r="G60" s="43">
        <f>H60+I60+J60+K60</f>
        <v>137.40573</v>
      </c>
      <c r="H60" s="43">
        <f aca="true" t="shared" si="4" ref="H60:K62">H75</f>
        <v>35.63197</v>
      </c>
      <c r="I60" s="43">
        <f t="shared" si="4"/>
        <v>49.17611</v>
      </c>
      <c r="J60" s="43">
        <f t="shared" si="4"/>
        <v>25.34532</v>
      </c>
      <c r="K60" s="43">
        <f t="shared" si="4"/>
        <v>27.25233</v>
      </c>
      <c r="L60" s="67"/>
      <c r="M60" s="67"/>
    </row>
    <row r="61" spans="1:13" ht="12.75" customHeight="1" hidden="1">
      <c r="A61" s="2" t="s">
        <v>19</v>
      </c>
      <c r="B61" s="13"/>
      <c r="C61" s="13"/>
      <c r="D61" s="13"/>
      <c r="E61" s="13"/>
      <c r="F61" s="13" t="s">
        <v>45</v>
      </c>
      <c r="G61" s="43">
        <f>SUM(H61:K61)</f>
        <v>0</v>
      </c>
      <c r="H61" s="43">
        <f t="shared" si="4"/>
        <v>0</v>
      </c>
      <c r="I61" s="43">
        <f t="shared" si="4"/>
        <v>0</v>
      </c>
      <c r="J61" s="43">
        <f t="shared" si="4"/>
        <v>0</v>
      </c>
      <c r="K61" s="43">
        <f t="shared" si="4"/>
        <v>0</v>
      </c>
      <c r="L61" s="67"/>
      <c r="M61" s="67"/>
    </row>
    <row r="62" spans="1:13" ht="13.5" customHeight="1">
      <c r="A62" s="2" t="s">
        <v>20</v>
      </c>
      <c r="B62" s="13"/>
      <c r="C62" s="13"/>
      <c r="D62" s="13"/>
      <c r="E62" s="13"/>
      <c r="F62" s="13" t="s">
        <v>46</v>
      </c>
      <c r="G62" s="43">
        <f>H62+I62+J62+K62</f>
        <v>41.67463</v>
      </c>
      <c r="H62" s="43">
        <f t="shared" si="4"/>
        <v>10.76086</v>
      </c>
      <c r="I62" s="43">
        <f t="shared" si="4"/>
        <v>14.85118</v>
      </c>
      <c r="J62" s="43">
        <f t="shared" si="4"/>
        <v>7.6543</v>
      </c>
      <c r="K62" s="43">
        <f t="shared" si="4"/>
        <v>8.40829</v>
      </c>
      <c r="L62" s="67"/>
      <c r="M62" s="67"/>
    </row>
    <row r="63" spans="1:13" ht="12.75" customHeight="1" hidden="1">
      <c r="A63" s="2" t="s">
        <v>21</v>
      </c>
      <c r="B63" s="13"/>
      <c r="C63" s="13"/>
      <c r="D63" s="13"/>
      <c r="E63" s="13"/>
      <c r="F63" s="13" t="s">
        <v>49</v>
      </c>
      <c r="G63" s="43">
        <f>H63+I63+J63+K63</f>
        <v>0</v>
      </c>
      <c r="H63" s="43">
        <f>H64</f>
        <v>0</v>
      </c>
      <c r="I63" s="43">
        <f>I64</f>
        <v>0</v>
      </c>
      <c r="J63" s="43">
        <f>J64</f>
        <v>0</v>
      </c>
      <c r="K63" s="43">
        <f>K64</f>
        <v>0</v>
      </c>
      <c r="L63" s="67"/>
      <c r="M63" s="67"/>
    </row>
    <row r="64" spans="1:13" ht="15" customHeight="1" hidden="1">
      <c r="A64" s="2" t="s">
        <v>32</v>
      </c>
      <c r="B64" s="13"/>
      <c r="C64" s="13"/>
      <c r="D64" s="13"/>
      <c r="E64" s="13"/>
      <c r="F64" s="13" t="s">
        <v>54</v>
      </c>
      <c r="G64" s="43">
        <f>H64+I64+J64+K64</f>
        <v>0</v>
      </c>
      <c r="H64" s="43">
        <f>H81</f>
        <v>0</v>
      </c>
      <c r="I64" s="43">
        <f>I81</f>
        <v>0</v>
      </c>
      <c r="J64" s="43">
        <f>J81</f>
        <v>0</v>
      </c>
      <c r="K64" s="43">
        <f>K81</f>
        <v>0</v>
      </c>
      <c r="L64" s="67"/>
      <c r="M64" s="67"/>
    </row>
    <row r="65" spans="1:13" ht="14.25" customHeight="1" hidden="1">
      <c r="A65" s="2" t="s">
        <v>113</v>
      </c>
      <c r="B65" s="13"/>
      <c r="C65" s="13"/>
      <c r="D65" s="13"/>
      <c r="E65" s="13"/>
      <c r="F65" s="13" t="s">
        <v>56</v>
      </c>
      <c r="G65" s="43">
        <f>H65+I65+J65+K65</f>
        <v>0</v>
      </c>
      <c r="H65" s="43">
        <f>H78</f>
        <v>0</v>
      </c>
      <c r="I65" s="43">
        <f>I78</f>
        <v>0</v>
      </c>
      <c r="J65" s="43">
        <f>J78</f>
        <v>0</v>
      </c>
      <c r="K65" s="43">
        <f>K78</f>
        <v>0</v>
      </c>
      <c r="L65" s="67"/>
      <c r="M65" s="67"/>
    </row>
    <row r="66" spans="1:13" ht="11.25" customHeight="1" hidden="1">
      <c r="A66" s="3" t="s">
        <v>33</v>
      </c>
      <c r="B66" s="13"/>
      <c r="C66" s="13"/>
      <c r="D66" s="13"/>
      <c r="E66" s="13"/>
      <c r="F66" s="13" t="s">
        <v>55</v>
      </c>
      <c r="G66" s="43">
        <f>H66+I66+J66+K66</f>
        <v>0</v>
      </c>
      <c r="H66" s="43">
        <f>H82</f>
        <v>0</v>
      </c>
      <c r="I66" s="43">
        <f>I82</f>
        <v>0</v>
      </c>
      <c r="J66" s="43">
        <f>J82</f>
        <v>0</v>
      </c>
      <c r="K66" s="43">
        <f>K82</f>
        <v>0</v>
      </c>
      <c r="L66" s="67"/>
      <c r="M66" s="67"/>
    </row>
    <row r="67" spans="1:13" ht="15" customHeight="1">
      <c r="A67" s="3" t="s">
        <v>35</v>
      </c>
      <c r="B67" s="13"/>
      <c r="C67" s="13"/>
      <c r="D67" s="13"/>
      <c r="E67" s="13"/>
      <c r="F67" s="13" t="s">
        <v>57</v>
      </c>
      <c r="G67" s="43">
        <f>G68+G69</f>
        <v>3</v>
      </c>
      <c r="H67" s="43">
        <f>H68+H69</f>
        <v>0</v>
      </c>
      <c r="I67" s="43">
        <f>I68+I69</f>
        <v>0</v>
      </c>
      <c r="J67" s="43">
        <f>J68+J69</f>
        <v>0</v>
      </c>
      <c r="K67" s="43">
        <f>K68+K69</f>
        <v>3</v>
      </c>
      <c r="L67" s="67"/>
      <c r="M67" s="67"/>
    </row>
    <row r="68" spans="1:13" ht="12.75" customHeight="1" hidden="1">
      <c r="A68" s="3" t="s">
        <v>36</v>
      </c>
      <c r="B68" s="13"/>
      <c r="C68" s="13"/>
      <c r="D68" s="13"/>
      <c r="E68" s="13"/>
      <c r="F68" s="13" t="s">
        <v>58</v>
      </c>
      <c r="G68" s="43">
        <f>H68+I68+J68+K68</f>
        <v>0</v>
      </c>
      <c r="H68" s="43"/>
      <c r="I68" s="43"/>
      <c r="J68" s="43">
        <f>J84</f>
        <v>0</v>
      </c>
      <c r="K68" s="43">
        <f>K84</f>
        <v>0</v>
      </c>
      <c r="L68" s="67"/>
      <c r="M68" s="67"/>
    </row>
    <row r="69" spans="1:13" ht="15" customHeight="1">
      <c r="A69" s="3" t="s">
        <v>37</v>
      </c>
      <c r="B69" s="13"/>
      <c r="C69" s="13"/>
      <c r="D69" s="13"/>
      <c r="E69" s="13"/>
      <c r="F69" s="13" t="s">
        <v>59</v>
      </c>
      <c r="G69" s="43">
        <f>G72</f>
        <v>3</v>
      </c>
      <c r="H69" s="43">
        <f>H72</f>
        <v>0</v>
      </c>
      <c r="I69" s="43">
        <f>I72</f>
        <v>0</v>
      </c>
      <c r="J69" s="43">
        <f>J72</f>
        <v>0</v>
      </c>
      <c r="K69" s="43">
        <f>K72</f>
        <v>3</v>
      </c>
      <c r="L69" s="67"/>
      <c r="M69" s="67"/>
    </row>
    <row r="70" spans="1:13" ht="12" customHeight="1" hidden="1">
      <c r="A70" s="3" t="s">
        <v>25</v>
      </c>
      <c r="B70" s="13"/>
      <c r="C70" s="13"/>
      <c r="D70" s="13"/>
      <c r="E70" s="13"/>
      <c r="F70" s="13"/>
      <c r="G70" s="43"/>
      <c r="H70" s="43"/>
      <c r="I70" s="43"/>
      <c r="J70" s="43"/>
      <c r="K70" s="43"/>
      <c r="L70" s="67"/>
      <c r="M70" s="67"/>
    </row>
    <row r="71" spans="1:13" ht="14.25" customHeight="1" hidden="1">
      <c r="A71" s="3" t="s">
        <v>38</v>
      </c>
      <c r="B71" s="13"/>
      <c r="C71" s="13"/>
      <c r="D71" s="13"/>
      <c r="E71" s="13"/>
      <c r="F71" s="13" t="s">
        <v>59</v>
      </c>
      <c r="G71" s="43"/>
      <c r="H71" s="43"/>
      <c r="I71" s="43"/>
      <c r="J71" s="43"/>
      <c r="K71" s="43"/>
      <c r="L71" s="67"/>
      <c r="M71" s="67"/>
    </row>
    <row r="72" spans="1:13" ht="12" customHeight="1">
      <c r="A72" s="3" t="s">
        <v>39</v>
      </c>
      <c r="B72" s="13"/>
      <c r="C72" s="13"/>
      <c r="D72" s="13"/>
      <c r="E72" s="13"/>
      <c r="F72" s="13" t="s">
        <v>59</v>
      </c>
      <c r="G72" s="43">
        <f>H72+I72+J72+K72</f>
        <v>3</v>
      </c>
      <c r="H72" s="43">
        <f>H86</f>
        <v>0</v>
      </c>
      <c r="I72" s="43">
        <f>I86</f>
        <v>0</v>
      </c>
      <c r="J72" s="43">
        <f>J86</f>
        <v>0</v>
      </c>
      <c r="K72" s="43">
        <f>K86</f>
        <v>3</v>
      </c>
      <c r="L72" s="67"/>
      <c r="M72" s="67"/>
    </row>
    <row r="73" spans="1:13" ht="14.25" customHeight="1">
      <c r="A73" s="11" t="s">
        <v>102</v>
      </c>
      <c r="B73" s="14" t="s">
        <v>94</v>
      </c>
      <c r="C73" s="14" t="s">
        <v>62</v>
      </c>
      <c r="D73" s="14" t="s">
        <v>163</v>
      </c>
      <c r="E73" s="14" t="s">
        <v>150</v>
      </c>
      <c r="F73" s="14"/>
      <c r="G73" s="50">
        <f>H73+I73+J73+K73</f>
        <v>182.08035999999998</v>
      </c>
      <c r="H73" s="50">
        <f>H74+H78+H86</f>
        <v>46.392830000000004</v>
      </c>
      <c r="I73" s="50">
        <f>I74+I78+I86</f>
        <v>64.02729</v>
      </c>
      <c r="J73" s="50">
        <f>J74+J78+J86</f>
        <v>32.99962</v>
      </c>
      <c r="K73" s="50">
        <f>K74+K78+K86</f>
        <v>38.66062</v>
      </c>
      <c r="L73" s="65"/>
      <c r="M73" s="65"/>
    </row>
    <row r="74" spans="1:13" ht="14.25" customHeight="1">
      <c r="A74" s="3" t="s">
        <v>17</v>
      </c>
      <c r="B74" s="13" t="s">
        <v>94</v>
      </c>
      <c r="C74" s="13" t="s">
        <v>62</v>
      </c>
      <c r="D74" s="13" t="s">
        <v>163</v>
      </c>
      <c r="E74" s="13" t="s">
        <v>108</v>
      </c>
      <c r="F74" s="13" t="s">
        <v>43</v>
      </c>
      <c r="G74" s="43">
        <f>H74+I74+J74+K74</f>
        <v>179.08035999999998</v>
      </c>
      <c r="H74" s="43">
        <f>H75+H77+H76</f>
        <v>46.392830000000004</v>
      </c>
      <c r="I74" s="43">
        <f>SUM(I75:I77)</f>
        <v>64.02729</v>
      </c>
      <c r="J74" s="43">
        <f>SUM(J75:J77)</f>
        <v>32.99962</v>
      </c>
      <c r="K74" s="43">
        <f>SUM(K75:K77)</f>
        <v>35.66062</v>
      </c>
      <c r="L74" s="67"/>
      <c r="M74" s="67"/>
    </row>
    <row r="75" spans="1:13" ht="13.5" customHeight="1">
      <c r="A75" s="2" t="s">
        <v>18</v>
      </c>
      <c r="B75" s="13" t="s">
        <v>94</v>
      </c>
      <c r="C75" s="13" t="s">
        <v>62</v>
      </c>
      <c r="D75" s="13" t="s">
        <v>163</v>
      </c>
      <c r="E75" s="13" t="s">
        <v>109</v>
      </c>
      <c r="F75" s="13" t="s">
        <v>44</v>
      </c>
      <c r="G75" s="43">
        <f>H75+I75+J75+K75</f>
        <v>137.40573</v>
      </c>
      <c r="H75" s="43">
        <v>35.63197</v>
      </c>
      <c r="I75" s="43">
        <v>49.17611</v>
      </c>
      <c r="J75" s="43">
        <v>25.34532</v>
      </c>
      <c r="K75" s="43">
        <v>27.25233</v>
      </c>
      <c r="L75" s="67"/>
      <c r="M75" s="67"/>
    </row>
    <row r="76" spans="1:13" ht="12" customHeight="1" hidden="1">
      <c r="A76" s="2" t="s">
        <v>19</v>
      </c>
      <c r="B76" s="13" t="s">
        <v>94</v>
      </c>
      <c r="C76" s="13" t="s">
        <v>62</v>
      </c>
      <c r="D76" s="13" t="s">
        <v>163</v>
      </c>
      <c r="E76" s="13" t="s">
        <v>114</v>
      </c>
      <c r="F76" s="13" t="s">
        <v>45</v>
      </c>
      <c r="G76" s="43">
        <f>SUM(H76:K76)</f>
        <v>0</v>
      </c>
      <c r="H76" s="43">
        <v>0</v>
      </c>
      <c r="I76" s="43">
        <v>0</v>
      </c>
      <c r="J76" s="43">
        <v>0</v>
      </c>
      <c r="K76" s="43">
        <v>0</v>
      </c>
      <c r="L76" s="67"/>
      <c r="M76" s="67"/>
    </row>
    <row r="77" spans="1:13" ht="15" customHeight="1">
      <c r="A77" s="2" t="s">
        <v>20</v>
      </c>
      <c r="B77" s="13" t="s">
        <v>94</v>
      </c>
      <c r="C77" s="13" t="s">
        <v>62</v>
      </c>
      <c r="D77" s="13" t="s">
        <v>163</v>
      </c>
      <c r="E77" s="13" t="s">
        <v>319</v>
      </c>
      <c r="F77" s="13" t="s">
        <v>46</v>
      </c>
      <c r="G77" s="43">
        <f aca="true" t="shared" si="5" ref="G77:G85">H77+I77+J77+K77</f>
        <v>41.67463</v>
      </c>
      <c r="H77" s="43">
        <v>10.76086</v>
      </c>
      <c r="I77" s="43">
        <v>14.85118</v>
      </c>
      <c r="J77" s="43">
        <v>7.6543</v>
      </c>
      <c r="K77" s="43">
        <v>8.40829</v>
      </c>
      <c r="L77" s="67"/>
      <c r="M77" s="67"/>
    </row>
    <row r="78" spans="1:13" ht="10.5" customHeight="1" hidden="1">
      <c r="A78" s="2" t="s">
        <v>113</v>
      </c>
      <c r="B78" s="13" t="s">
        <v>94</v>
      </c>
      <c r="C78" s="13" t="s">
        <v>62</v>
      </c>
      <c r="D78" s="13" t="s">
        <v>163</v>
      </c>
      <c r="E78" s="13" t="s">
        <v>114</v>
      </c>
      <c r="F78" s="13" t="s">
        <v>56</v>
      </c>
      <c r="G78" s="43">
        <f t="shared" si="5"/>
        <v>0</v>
      </c>
      <c r="H78" s="43"/>
      <c r="I78" s="43"/>
      <c r="J78" s="43"/>
      <c r="K78" s="43"/>
      <c r="L78" s="67"/>
      <c r="M78" s="67"/>
    </row>
    <row r="79" spans="1:13" ht="0.75" customHeight="1" hidden="1">
      <c r="A79" s="11" t="s">
        <v>102</v>
      </c>
      <c r="B79" s="14" t="s">
        <v>94</v>
      </c>
      <c r="C79" s="14" t="s">
        <v>62</v>
      </c>
      <c r="D79" s="14" t="s">
        <v>165</v>
      </c>
      <c r="E79" s="14" t="s">
        <v>148</v>
      </c>
      <c r="F79" s="14"/>
      <c r="G79" s="50">
        <f t="shared" si="5"/>
        <v>0</v>
      </c>
      <c r="H79" s="50">
        <f>H83+H80+H82</f>
        <v>0</v>
      </c>
      <c r="I79" s="50">
        <f>I83+I80+I82</f>
        <v>0</v>
      </c>
      <c r="J79" s="50">
        <f>J83+J80+J82</f>
        <v>0</v>
      </c>
      <c r="K79" s="50">
        <f>K83+K80+K82</f>
        <v>0</v>
      </c>
      <c r="L79" s="65"/>
      <c r="M79" s="65"/>
    </row>
    <row r="80" spans="1:13" ht="15.75" customHeight="1" hidden="1">
      <c r="A80" s="2" t="s">
        <v>21</v>
      </c>
      <c r="B80" s="13" t="s">
        <v>94</v>
      </c>
      <c r="C80" s="13" t="s">
        <v>62</v>
      </c>
      <c r="D80" s="13" t="s">
        <v>165</v>
      </c>
      <c r="E80" s="13" t="s">
        <v>116</v>
      </c>
      <c r="F80" s="13" t="s">
        <v>49</v>
      </c>
      <c r="G80" s="43">
        <f t="shared" si="5"/>
        <v>0</v>
      </c>
      <c r="H80" s="43">
        <f>H81</f>
        <v>0</v>
      </c>
      <c r="I80" s="43">
        <f>I81</f>
        <v>0</v>
      </c>
      <c r="J80" s="43">
        <f>J81</f>
        <v>0</v>
      </c>
      <c r="K80" s="43">
        <f>K81</f>
        <v>0</v>
      </c>
      <c r="L80" s="69"/>
      <c r="M80" s="69"/>
    </row>
    <row r="81" spans="1:13" ht="12" customHeight="1" hidden="1">
      <c r="A81" s="2" t="s">
        <v>32</v>
      </c>
      <c r="B81" s="13" t="s">
        <v>94</v>
      </c>
      <c r="C81" s="13" t="s">
        <v>62</v>
      </c>
      <c r="D81" s="13" t="s">
        <v>165</v>
      </c>
      <c r="E81" s="13" t="s">
        <v>115</v>
      </c>
      <c r="F81" s="13" t="s">
        <v>54</v>
      </c>
      <c r="G81" s="43">
        <f t="shared" si="5"/>
        <v>0</v>
      </c>
      <c r="H81" s="43">
        <v>0</v>
      </c>
      <c r="I81" s="43">
        <v>0</v>
      </c>
      <c r="J81" s="43">
        <v>0</v>
      </c>
      <c r="K81" s="43">
        <v>0</v>
      </c>
      <c r="L81" s="69"/>
      <c r="M81" s="69"/>
    </row>
    <row r="82" spans="1:13" ht="15" customHeight="1" hidden="1">
      <c r="A82" s="2" t="s">
        <v>33</v>
      </c>
      <c r="B82" s="13" t="s">
        <v>94</v>
      </c>
      <c r="C82" s="13" t="s">
        <v>62</v>
      </c>
      <c r="D82" s="13" t="s">
        <v>165</v>
      </c>
      <c r="E82" s="13" t="s">
        <v>115</v>
      </c>
      <c r="F82" s="13" t="s">
        <v>55</v>
      </c>
      <c r="G82" s="43">
        <f t="shared" si="5"/>
        <v>0</v>
      </c>
      <c r="H82" s="43">
        <v>0</v>
      </c>
      <c r="I82" s="43">
        <v>0</v>
      </c>
      <c r="J82" s="43">
        <v>0</v>
      </c>
      <c r="K82" s="43">
        <v>0</v>
      </c>
      <c r="L82" s="69"/>
      <c r="M82" s="69"/>
    </row>
    <row r="83" spans="1:13" ht="15" customHeight="1" hidden="1">
      <c r="A83" s="3" t="s">
        <v>35</v>
      </c>
      <c r="B83" s="13" t="s">
        <v>94</v>
      </c>
      <c r="C83" s="13" t="s">
        <v>62</v>
      </c>
      <c r="D83" s="13" t="s">
        <v>165</v>
      </c>
      <c r="E83" s="13" t="s">
        <v>116</v>
      </c>
      <c r="F83" s="13" t="s">
        <v>57</v>
      </c>
      <c r="G83" s="43">
        <f t="shared" si="5"/>
        <v>0</v>
      </c>
      <c r="H83" s="43">
        <f>H84+H85</f>
        <v>0</v>
      </c>
      <c r="I83" s="43">
        <f>I84+I85</f>
        <v>0</v>
      </c>
      <c r="J83" s="43">
        <f>J84+J85</f>
        <v>0</v>
      </c>
      <c r="K83" s="43">
        <f>K84+K85</f>
        <v>0</v>
      </c>
      <c r="L83" s="67"/>
      <c r="M83" s="67"/>
    </row>
    <row r="84" spans="1:13" ht="15.75" customHeight="1" hidden="1">
      <c r="A84" s="3" t="s">
        <v>103</v>
      </c>
      <c r="B84" s="13" t="s">
        <v>94</v>
      </c>
      <c r="C84" s="13" t="s">
        <v>62</v>
      </c>
      <c r="D84" s="13" t="s">
        <v>165</v>
      </c>
      <c r="E84" s="13" t="s">
        <v>115</v>
      </c>
      <c r="F84" s="13" t="s">
        <v>58</v>
      </c>
      <c r="G84" s="43">
        <f t="shared" si="5"/>
        <v>0</v>
      </c>
      <c r="H84" s="43">
        <v>0</v>
      </c>
      <c r="I84" s="43">
        <v>0</v>
      </c>
      <c r="J84" s="43">
        <v>0</v>
      </c>
      <c r="K84" s="43">
        <v>0</v>
      </c>
      <c r="L84" s="67"/>
      <c r="M84" s="67"/>
    </row>
    <row r="85" spans="1:13" ht="14.25" customHeight="1" hidden="1">
      <c r="A85" s="3" t="s">
        <v>104</v>
      </c>
      <c r="B85" s="13" t="s">
        <v>94</v>
      </c>
      <c r="C85" s="13" t="s">
        <v>62</v>
      </c>
      <c r="D85" s="13" t="s">
        <v>165</v>
      </c>
      <c r="E85" s="13" t="s">
        <v>115</v>
      </c>
      <c r="F85" s="13" t="s">
        <v>59</v>
      </c>
      <c r="G85" s="43">
        <f t="shared" si="5"/>
        <v>0</v>
      </c>
      <c r="H85" s="43">
        <v>0</v>
      </c>
      <c r="I85" s="43">
        <v>0</v>
      </c>
      <c r="J85" s="43">
        <v>0</v>
      </c>
      <c r="K85" s="43">
        <v>0</v>
      </c>
      <c r="L85" s="67"/>
      <c r="M85" s="67"/>
    </row>
    <row r="86" spans="1:13" ht="14.25" customHeight="1">
      <c r="A86" s="3" t="s">
        <v>39</v>
      </c>
      <c r="B86" s="13" t="s">
        <v>94</v>
      </c>
      <c r="C86" s="13" t="s">
        <v>62</v>
      </c>
      <c r="D86" s="13" t="s">
        <v>165</v>
      </c>
      <c r="E86" s="13" t="s">
        <v>115</v>
      </c>
      <c r="F86" s="13" t="s">
        <v>59</v>
      </c>
      <c r="G86" s="43">
        <f>SUM(H86:K86)</f>
        <v>3</v>
      </c>
      <c r="H86" s="43">
        <v>0</v>
      </c>
      <c r="I86" s="43">
        <v>0</v>
      </c>
      <c r="J86" s="43">
        <v>0</v>
      </c>
      <c r="K86" s="43">
        <v>3</v>
      </c>
      <c r="L86" s="67"/>
      <c r="M86" s="67"/>
    </row>
    <row r="87" spans="1:13" ht="15.75" customHeight="1" hidden="1">
      <c r="A87" s="12" t="s">
        <v>63</v>
      </c>
      <c r="B87" s="14" t="s">
        <v>94</v>
      </c>
      <c r="C87" s="14" t="s">
        <v>105</v>
      </c>
      <c r="D87" s="14" t="s">
        <v>166</v>
      </c>
      <c r="E87" s="14" t="s">
        <v>151</v>
      </c>
      <c r="F87" s="14"/>
      <c r="G87" s="50">
        <f>G88</f>
        <v>0</v>
      </c>
      <c r="H87" s="50">
        <f>H88</f>
        <v>0</v>
      </c>
      <c r="I87" s="50">
        <f>I88</f>
        <v>0</v>
      </c>
      <c r="J87" s="50">
        <f>J88</f>
        <v>0</v>
      </c>
      <c r="K87" s="50">
        <f>K88</f>
        <v>0</v>
      </c>
      <c r="L87" s="65"/>
      <c r="M87" s="65"/>
    </row>
    <row r="88" spans="1:13" ht="12.75" customHeight="1" hidden="1">
      <c r="A88" s="2" t="s">
        <v>33</v>
      </c>
      <c r="B88" s="13" t="s">
        <v>94</v>
      </c>
      <c r="C88" s="13" t="s">
        <v>105</v>
      </c>
      <c r="D88" s="13" t="s">
        <v>166</v>
      </c>
      <c r="E88" s="13" t="s">
        <v>118</v>
      </c>
      <c r="F88" s="13" t="s">
        <v>55</v>
      </c>
      <c r="G88" s="43">
        <f aca="true" t="shared" si="6" ref="G88:G94">H88+I88+J88+K88</f>
        <v>0</v>
      </c>
      <c r="H88" s="43">
        <v>0</v>
      </c>
      <c r="I88" s="43">
        <v>0</v>
      </c>
      <c r="J88" s="43">
        <v>0</v>
      </c>
      <c r="K88" s="43">
        <f>100-50-50</f>
        <v>0</v>
      </c>
      <c r="L88" s="67"/>
      <c r="M88" s="70"/>
    </row>
    <row r="89" spans="1:13" ht="48" customHeight="1">
      <c r="A89" s="12" t="s">
        <v>305</v>
      </c>
      <c r="B89" s="14" t="s">
        <v>94</v>
      </c>
      <c r="C89" s="14" t="s">
        <v>144</v>
      </c>
      <c r="D89" s="14" t="s">
        <v>167</v>
      </c>
      <c r="E89" s="14" t="s">
        <v>148</v>
      </c>
      <c r="F89" s="14"/>
      <c r="G89" s="50">
        <f t="shared" si="6"/>
        <v>27.779989999999998</v>
      </c>
      <c r="H89" s="50">
        <f aca="true" t="shared" si="7" ref="H89:K90">H90</f>
        <v>10</v>
      </c>
      <c r="I89" s="50">
        <f t="shared" si="7"/>
        <v>9.49999</v>
      </c>
      <c r="J89" s="50">
        <f t="shared" si="7"/>
        <v>0</v>
      </c>
      <c r="K89" s="50">
        <f t="shared" si="7"/>
        <v>8.28</v>
      </c>
      <c r="L89" s="65"/>
      <c r="M89" s="65"/>
    </row>
    <row r="90" spans="1:13" ht="51" customHeight="1">
      <c r="A90" s="35" t="s">
        <v>168</v>
      </c>
      <c r="B90" s="28" t="s">
        <v>94</v>
      </c>
      <c r="C90" s="28" t="s">
        <v>144</v>
      </c>
      <c r="D90" s="28" t="s">
        <v>169</v>
      </c>
      <c r="E90" s="28" t="s">
        <v>116</v>
      </c>
      <c r="F90" s="28" t="s">
        <v>49</v>
      </c>
      <c r="G90" s="51">
        <f t="shared" si="6"/>
        <v>27.779989999999998</v>
      </c>
      <c r="H90" s="51">
        <f t="shared" si="7"/>
        <v>10</v>
      </c>
      <c r="I90" s="51">
        <f t="shared" si="7"/>
        <v>9.49999</v>
      </c>
      <c r="J90" s="51">
        <f t="shared" si="7"/>
        <v>0</v>
      </c>
      <c r="K90" s="51">
        <f t="shared" si="7"/>
        <v>8.28</v>
      </c>
      <c r="L90" s="67"/>
      <c r="M90" s="67"/>
    </row>
    <row r="91" spans="1:13" ht="12.75" customHeight="1">
      <c r="A91" s="3" t="s">
        <v>32</v>
      </c>
      <c r="B91" s="13" t="s">
        <v>94</v>
      </c>
      <c r="C91" s="13" t="s">
        <v>144</v>
      </c>
      <c r="D91" s="13" t="s">
        <v>169</v>
      </c>
      <c r="E91" s="13" t="s">
        <v>115</v>
      </c>
      <c r="F91" s="13" t="s">
        <v>54</v>
      </c>
      <c r="G91" s="43">
        <f t="shared" si="6"/>
        <v>27.779989999999998</v>
      </c>
      <c r="H91" s="43">
        <v>10</v>
      </c>
      <c r="I91" s="43">
        <v>9.49999</v>
      </c>
      <c r="J91" s="43">
        <v>0</v>
      </c>
      <c r="K91" s="43">
        <v>8.28</v>
      </c>
      <c r="L91" s="67"/>
      <c r="M91" s="70"/>
    </row>
    <row r="92" spans="1:13" ht="39.75" customHeight="1">
      <c r="A92" s="12" t="s">
        <v>271</v>
      </c>
      <c r="B92" s="14" t="s">
        <v>94</v>
      </c>
      <c r="C92" s="14" t="s">
        <v>144</v>
      </c>
      <c r="D92" s="14" t="s">
        <v>171</v>
      </c>
      <c r="E92" s="14" t="s">
        <v>148</v>
      </c>
      <c r="F92" s="14"/>
      <c r="G92" s="50">
        <f t="shared" si="6"/>
        <v>59.9</v>
      </c>
      <c r="H92" s="50">
        <f>H93+H95</f>
        <v>0</v>
      </c>
      <c r="I92" s="50">
        <f>I93+I95</f>
        <v>0</v>
      </c>
      <c r="J92" s="50">
        <f>J93+J95</f>
        <v>0</v>
      </c>
      <c r="K92" s="50">
        <f>K93+K95</f>
        <v>59.9</v>
      </c>
      <c r="L92" s="65"/>
      <c r="M92" s="65"/>
    </row>
    <row r="93" spans="1:13" ht="24.75" customHeight="1" hidden="1">
      <c r="A93" s="27" t="s">
        <v>170</v>
      </c>
      <c r="B93" s="28" t="s">
        <v>94</v>
      </c>
      <c r="C93" s="28" t="s">
        <v>144</v>
      </c>
      <c r="D93" s="28" t="s">
        <v>172</v>
      </c>
      <c r="E93" s="28" t="s">
        <v>116</v>
      </c>
      <c r="F93" s="28" t="s">
        <v>49</v>
      </c>
      <c r="G93" s="51">
        <f t="shared" si="6"/>
        <v>0</v>
      </c>
      <c r="H93" s="51">
        <f aca="true" t="shared" si="8" ref="H93:K95">H94</f>
        <v>0</v>
      </c>
      <c r="I93" s="51">
        <f t="shared" si="8"/>
        <v>0</v>
      </c>
      <c r="J93" s="51">
        <f t="shared" si="8"/>
        <v>0</v>
      </c>
      <c r="K93" s="51">
        <f t="shared" si="8"/>
        <v>0</v>
      </c>
      <c r="L93" s="67"/>
      <c r="M93" s="70"/>
    </row>
    <row r="94" spans="1:13" ht="11.25" customHeight="1" hidden="1">
      <c r="A94" s="3" t="s">
        <v>32</v>
      </c>
      <c r="B94" s="13" t="s">
        <v>94</v>
      </c>
      <c r="C94" s="13" t="s">
        <v>144</v>
      </c>
      <c r="D94" s="13" t="s">
        <v>172</v>
      </c>
      <c r="E94" s="13" t="s">
        <v>115</v>
      </c>
      <c r="F94" s="13" t="s">
        <v>54</v>
      </c>
      <c r="G94" s="43">
        <f t="shared" si="6"/>
        <v>0</v>
      </c>
      <c r="H94" s="43">
        <v>0</v>
      </c>
      <c r="I94" s="43">
        <v>0</v>
      </c>
      <c r="J94" s="43">
        <v>0</v>
      </c>
      <c r="K94" s="43">
        <f>71-71</f>
        <v>0</v>
      </c>
      <c r="L94" s="67"/>
      <c r="M94" s="67"/>
    </row>
    <row r="95" spans="1:13" ht="24.75" customHeight="1">
      <c r="A95" s="27" t="s">
        <v>174</v>
      </c>
      <c r="B95" s="28" t="s">
        <v>94</v>
      </c>
      <c r="C95" s="28" t="s">
        <v>144</v>
      </c>
      <c r="D95" s="28" t="s">
        <v>173</v>
      </c>
      <c r="E95" s="28" t="s">
        <v>116</v>
      </c>
      <c r="F95" s="28" t="s">
        <v>49</v>
      </c>
      <c r="G95" s="51">
        <f>H95+I95+J95+K95</f>
        <v>59.9</v>
      </c>
      <c r="H95" s="51">
        <f t="shared" si="8"/>
        <v>0</v>
      </c>
      <c r="I95" s="51">
        <f t="shared" si="8"/>
        <v>0</v>
      </c>
      <c r="J95" s="51">
        <f t="shared" si="8"/>
        <v>0</v>
      </c>
      <c r="K95" s="51">
        <f t="shared" si="8"/>
        <v>59.9</v>
      </c>
      <c r="L95" s="67"/>
      <c r="M95" s="67"/>
    </row>
    <row r="96" spans="1:13" ht="11.25" customHeight="1">
      <c r="A96" s="3" t="s">
        <v>32</v>
      </c>
      <c r="B96" s="13" t="s">
        <v>94</v>
      </c>
      <c r="C96" s="13" t="s">
        <v>144</v>
      </c>
      <c r="D96" s="13" t="s">
        <v>173</v>
      </c>
      <c r="E96" s="13" t="s">
        <v>115</v>
      </c>
      <c r="F96" s="13" t="s">
        <v>54</v>
      </c>
      <c r="G96" s="43">
        <f>H96+I96+J96+K96</f>
        <v>59.9</v>
      </c>
      <c r="H96" s="43">
        <v>0</v>
      </c>
      <c r="I96" s="43">
        <v>0</v>
      </c>
      <c r="J96" s="43">
        <f>55-55</f>
        <v>0</v>
      </c>
      <c r="K96" s="43">
        <v>59.9</v>
      </c>
      <c r="L96" s="67"/>
      <c r="M96" s="67"/>
    </row>
    <row r="97" spans="1:13" ht="63" customHeight="1">
      <c r="A97" s="12" t="s">
        <v>306</v>
      </c>
      <c r="B97" s="14" t="s">
        <v>94</v>
      </c>
      <c r="C97" s="14" t="s">
        <v>144</v>
      </c>
      <c r="D97" s="14" t="s">
        <v>208</v>
      </c>
      <c r="E97" s="14" t="s">
        <v>68</v>
      </c>
      <c r="F97" s="13"/>
      <c r="G97" s="50">
        <f>H97+I97+J97+K97</f>
        <v>11957.647370000002</v>
      </c>
      <c r="H97" s="50">
        <f>H98+H102+H115+H117+H121+H123+H125+H127</f>
        <v>3003.8404800000008</v>
      </c>
      <c r="I97" s="50">
        <f>I98+I102+I115+I117+I121+I123+I125+I127</f>
        <v>3316.1585800000003</v>
      </c>
      <c r="J97" s="50">
        <f>J98+J102+J115+J117+J121+J123+J125+J127</f>
        <v>2187.5488200000004</v>
      </c>
      <c r="K97" s="50">
        <f>K98+K102+K115+K117+K121+K123+K125+K127</f>
        <v>3450.0994899999996</v>
      </c>
      <c r="L97" s="67"/>
      <c r="M97" s="67"/>
    </row>
    <row r="98" spans="1:13" ht="22.5" customHeight="1">
      <c r="A98" s="27" t="s">
        <v>272</v>
      </c>
      <c r="B98" s="28" t="s">
        <v>94</v>
      </c>
      <c r="C98" s="28" t="s">
        <v>144</v>
      </c>
      <c r="D98" s="28" t="s">
        <v>210</v>
      </c>
      <c r="E98" s="28" t="s">
        <v>119</v>
      </c>
      <c r="F98" s="28" t="s">
        <v>43</v>
      </c>
      <c r="G98" s="51">
        <f>H98+I98+J98+K98</f>
        <v>8079.657500000001</v>
      </c>
      <c r="H98" s="51">
        <f>H99+H101</f>
        <v>1838.09643</v>
      </c>
      <c r="I98" s="51">
        <f>I99+I101</f>
        <v>1964.3852200000001</v>
      </c>
      <c r="J98" s="51">
        <f>J99+J101</f>
        <v>1748.10221</v>
      </c>
      <c r="K98" s="51">
        <f>K99+K101+K100</f>
        <v>2529.07364</v>
      </c>
      <c r="L98" s="67"/>
      <c r="M98" s="67"/>
    </row>
    <row r="99" spans="1:13" ht="11.25" customHeight="1">
      <c r="A99" s="2" t="s">
        <v>18</v>
      </c>
      <c r="B99" s="13" t="s">
        <v>94</v>
      </c>
      <c r="C99" s="13" t="s">
        <v>144</v>
      </c>
      <c r="D99" s="13" t="s">
        <v>210</v>
      </c>
      <c r="E99" s="13" t="s">
        <v>120</v>
      </c>
      <c r="F99" s="13" t="s">
        <v>44</v>
      </c>
      <c r="G99" s="43">
        <f>H99+I99+J99+K99</f>
        <v>6232.4087</v>
      </c>
      <c r="H99" s="43">
        <v>1414.78971</v>
      </c>
      <c r="I99" s="43">
        <v>1516.17929</v>
      </c>
      <c r="J99" s="43">
        <v>1356.52884</v>
      </c>
      <c r="K99" s="43">
        <v>1944.91086</v>
      </c>
      <c r="L99" s="67"/>
      <c r="M99" s="67"/>
    </row>
    <row r="100" spans="1:13" ht="11.25" customHeight="1" hidden="1">
      <c r="A100" s="2" t="s">
        <v>19</v>
      </c>
      <c r="B100" s="13" t="s">
        <v>94</v>
      </c>
      <c r="C100" s="13" t="s">
        <v>144</v>
      </c>
      <c r="D100" s="13" t="s">
        <v>210</v>
      </c>
      <c r="E100" s="13" t="s">
        <v>125</v>
      </c>
      <c r="F100" s="13" t="s">
        <v>45</v>
      </c>
      <c r="G100" s="43">
        <f>K100</f>
        <v>0</v>
      </c>
      <c r="H100" s="43">
        <v>0</v>
      </c>
      <c r="I100" s="43">
        <v>0</v>
      </c>
      <c r="J100" s="43">
        <v>0</v>
      </c>
      <c r="K100" s="43">
        <v>0</v>
      </c>
      <c r="L100" s="67"/>
      <c r="M100" s="67"/>
    </row>
    <row r="101" spans="1:13" ht="11.25" customHeight="1">
      <c r="A101" s="2" t="s">
        <v>20</v>
      </c>
      <c r="B101" s="13" t="s">
        <v>94</v>
      </c>
      <c r="C101" s="13" t="s">
        <v>144</v>
      </c>
      <c r="D101" s="13" t="s">
        <v>210</v>
      </c>
      <c r="E101" s="13" t="s">
        <v>320</v>
      </c>
      <c r="F101" s="13" t="s">
        <v>46</v>
      </c>
      <c r="G101" s="43">
        <f>H101+I101+J101+K101</f>
        <v>1847.2487999999998</v>
      </c>
      <c r="H101" s="43">
        <v>423.30672</v>
      </c>
      <c r="I101" s="43">
        <v>448.20593</v>
      </c>
      <c r="J101" s="43">
        <v>391.57337</v>
      </c>
      <c r="K101" s="43">
        <v>584.16278</v>
      </c>
      <c r="L101" s="67"/>
      <c r="M101" s="67"/>
    </row>
    <row r="102" spans="1:13" ht="30" customHeight="1">
      <c r="A102" s="27" t="s">
        <v>211</v>
      </c>
      <c r="B102" s="28" t="s">
        <v>94</v>
      </c>
      <c r="C102" s="28" t="s">
        <v>144</v>
      </c>
      <c r="D102" s="28" t="s">
        <v>212</v>
      </c>
      <c r="E102" s="28" t="s">
        <v>148</v>
      </c>
      <c r="F102" s="28"/>
      <c r="G102" s="51">
        <f>H102+I102+J102+K102</f>
        <v>1158.82184</v>
      </c>
      <c r="H102" s="51">
        <f>H103+H105+H110</f>
        <v>281.95555</v>
      </c>
      <c r="I102" s="51">
        <f>I103+I105+I112</f>
        <v>258.17557000000005</v>
      </c>
      <c r="J102" s="51">
        <f>J103+J105+J112</f>
        <v>181.04707000000002</v>
      </c>
      <c r="K102" s="51">
        <f>K103+K105+K112</f>
        <v>437.64365000000004</v>
      </c>
      <c r="L102" s="67"/>
      <c r="M102" s="67"/>
    </row>
    <row r="103" spans="1:13" ht="11.25" customHeight="1">
      <c r="A103" s="2" t="s">
        <v>22</v>
      </c>
      <c r="B103" s="13" t="s">
        <v>94</v>
      </c>
      <c r="C103" s="13" t="s">
        <v>144</v>
      </c>
      <c r="D103" s="13" t="s">
        <v>212</v>
      </c>
      <c r="E103" s="13" t="s">
        <v>115</v>
      </c>
      <c r="F103" s="13" t="s">
        <v>50</v>
      </c>
      <c r="G103" s="43">
        <f>H103+I103+J103+K103</f>
        <v>401.89104000000003</v>
      </c>
      <c r="H103" s="43">
        <v>97.96828</v>
      </c>
      <c r="I103" s="43">
        <v>79.53989</v>
      </c>
      <c r="J103" s="43">
        <v>78.77879</v>
      </c>
      <c r="K103" s="43">
        <v>145.60408</v>
      </c>
      <c r="L103" s="67"/>
      <c r="M103" s="67"/>
    </row>
    <row r="104" spans="1:13" ht="11.25" customHeight="1" hidden="1">
      <c r="A104" s="2" t="s">
        <v>23</v>
      </c>
      <c r="B104" s="13" t="s">
        <v>94</v>
      </c>
      <c r="C104" s="13" t="s">
        <v>144</v>
      </c>
      <c r="D104" s="13" t="s">
        <v>212</v>
      </c>
      <c r="E104" s="13" t="s">
        <v>115</v>
      </c>
      <c r="F104" s="13" t="s">
        <v>51</v>
      </c>
      <c r="G104" s="43">
        <f>I104+J104+K104+H104</f>
        <v>0</v>
      </c>
      <c r="H104" s="43">
        <v>0</v>
      </c>
      <c r="I104" s="43">
        <v>0</v>
      </c>
      <c r="J104" s="43">
        <v>0</v>
      </c>
      <c r="K104" s="43">
        <v>0</v>
      </c>
      <c r="L104" s="67"/>
      <c r="M104" s="67"/>
    </row>
    <row r="105" spans="1:13" ht="11.25" customHeight="1">
      <c r="A105" s="2" t="s">
        <v>24</v>
      </c>
      <c r="B105" s="13" t="s">
        <v>94</v>
      </c>
      <c r="C105" s="13" t="s">
        <v>144</v>
      </c>
      <c r="D105" s="13" t="s">
        <v>212</v>
      </c>
      <c r="E105" s="13" t="s">
        <v>115</v>
      </c>
      <c r="F105" s="13" t="s">
        <v>52</v>
      </c>
      <c r="G105" s="43">
        <f>H105+I105+J105+K105</f>
        <v>500.21507999999994</v>
      </c>
      <c r="H105" s="43">
        <f>H107+H108+H109</f>
        <v>157.93365</v>
      </c>
      <c r="I105" s="43">
        <f>I107+I108+I109</f>
        <v>118.91525000000001</v>
      </c>
      <c r="J105" s="43">
        <f>J107+J108+J109</f>
        <v>31.403850000000002</v>
      </c>
      <c r="K105" s="43">
        <f>K107+K108+K109</f>
        <v>191.96232999999998</v>
      </c>
      <c r="L105" s="67"/>
      <c r="M105" s="67"/>
    </row>
    <row r="106" spans="1:13" ht="11.25" customHeight="1">
      <c r="A106" s="2" t="s">
        <v>25</v>
      </c>
      <c r="B106" s="13" t="s">
        <v>94</v>
      </c>
      <c r="C106" s="13" t="s">
        <v>144</v>
      </c>
      <c r="D106" s="13" t="s">
        <v>212</v>
      </c>
      <c r="E106" s="13" t="s">
        <v>115</v>
      </c>
      <c r="F106" s="13"/>
      <c r="G106" s="43"/>
      <c r="H106" s="43"/>
      <c r="I106" s="43"/>
      <c r="J106" s="43"/>
      <c r="K106" s="43"/>
      <c r="L106" s="67"/>
      <c r="M106" s="67"/>
    </row>
    <row r="107" spans="1:13" ht="11.25" customHeight="1">
      <c r="A107" s="2" t="s">
        <v>26</v>
      </c>
      <c r="B107" s="13" t="s">
        <v>94</v>
      </c>
      <c r="C107" s="13" t="s">
        <v>144</v>
      </c>
      <c r="D107" s="13" t="s">
        <v>212</v>
      </c>
      <c r="E107" s="13" t="s">
        <v>115</v>
      </c>
      <c r="F107" s="13" t="s">
        <v>52</v>
      </c>
      <c r="G107" s="43">
        <f>H107+J107+I107+K107</f>
        <v>353.0942</v>
      </c>
      <c r="H107" s="43">
        <v>125.64534</v>
      </c>
      <c r="I107" s="43">
        <v>83.79361</v>
      </c>
      <c r="J107" s="43">
        <v>0</v>
      </c>
      <c r="K107" s="43">
        <v>143.65525</v>
      </c>
      <c r="L107" s="67"/>
      <c r="M107" s="67"/>
    </row>
    <row r="108" spans="1:13" ht="11.25" customHeight="1">
      <c r="A108" s="2" t="s">
        <v>27</v>
      </c>
      <c r="B108" s="13" t="s">
        <v>94</v>
      </c>
      <c r="C108" s="13" t="s">
        <v>144</v>
      </c>
      <c r="D108" s="13" t="s">
        <v>212</v>
      </c>
      <c r="E108" s="13" t="s">
        <v>115</v>
      </c>
      <c r="F108" s="13" t="s">
        <v>52</v>
      </c>
      <c r="G108" s="43">
        <f>H108+I108+J108+K108</f>
        <v>142.717</v>
      </c>
      <c r="H108" s="43">
        <v>31.57513</v>
      </c>
      <c r="I108" s="43">
        <v>34.05187</v>
      </c>
      <c r="J108" s="43">
        <v>30.29248</v>
      </c>
      <c r="K108" s="43">
        <v>46.79752</v>
      </c>
      <c r="L108" s="67"/>
      <c r="M108" s="67"/>
    </row>
    <row r="109" spans="1:13" ht="11.25" customHeight="1">
      <c r="A109" s="2" t="s">
        <v>28</v>
      </c>
      <c r="B109" s="13" t="s">
        <v>94</v>
      </c>
      <c r="C109" s="13" t="s">
        <v>144</v>
      </c>
      <c r="D109" s="13" t="s">
        <v>212</v>
      </c>
      <c r="E109" s="13" t="s">
        <v>115</v>
      </c>
      <c r="F109" s="13" t="s">
        <v>52</v>
      </c>
      <c r="G109" s="43">
        <f>H109+I109+J109+K109</f>
        <v>4.40388</v>
      </c>
      <c r="H109" s="43">
        <v>0.71318</v>
      </c>
      <c r="I109" s="43">
        <v>1.06977</v>
      </c>
      <c r="J109" s="43">
        <v>1.11137</v>
      </c>
      <c r="K109" s="43">
        <v>1.50956</v>
      </c>
      <c r="L109" s="67"/>
      <c r="M109" s="67"/>
    </row>
    <row r="110" spans="1:13" ht="11.25" customHeight="1">
      <c r="A110" s="2" t="s">
        <v>29</v>
      </c>
      <c r="B110" s="13" t="s">
        <v>94</v>
      </c>
      <c r="C110" s="13" t="s">
        <v>144</v>
      </c>
      <c r="D110" s="13" t="s">
        <v>212</v>
      </c>
      <c r="E110" s="13" t="s">
        <v>115</v>
      </c>
      <c r="F110" s="13" t="s">
        <v>53</v>
      </c>
      <c r="G110" s="43">
        <f>H110+I110+J110+K110</f>
        <v>256.71572000000003</v>
      </c>
      <c r="H110" s="43">
        <f>H112+H113+H114</f>
        <v>26.05362</v>
      </c>
      <c r="I110" s="43">
        <f>I112+I113+I114</f>
        <v>59.72043</v>
      </c>
      <c r="J110" s="43">
        <f>J112+J113+J114</f>
        <v>70.86443</v>
      </c>
      <c r="K110" s="43">
        <f>K112+K113+K114</f>
        <v>100.07724</v>
      </c>
      <c r="L110" s="67"/>
      <c r="M110" s="67"/>
    </row>
    <row r="111" spans="1:13" ht="11.25" customHeight="1" hidden="1">
      <c r="A111" s="2" t="s">
        <v>25</v>
      </c>
      <c r="B111" s="13" t="s">
        <v>94</v>
      </c>
      <c r="C111" s="13" t="s">
        <v>144</v>
      </c>
      <c r="D111" s="13" t="s">
        <v>212</v>
      </c>
      <c r="E111" s="13" t="s">
        <v>115</v>
      </c>
      <c r="F111" s="13"/>
      <c r="G111" s="43"/>
      <c r="H111" s="43"/>
      <c r="I111" s="43"/>
      <c r="J111" s="43"/>
      <c r="K111" s="43"/>
      <c r="L111" s="67"/>
      <c r="M111" s="67"/>
    </row>
    <row r="112" spans="1:13" ht="11.25" customHeight="1">
      <c r="A112" s="2" t="s">
        <v>30</v>
      </c>
      <c r="B112" s="13" t="s">
        <v>94</v>
      </c>
      <c r="C112" s="13" t="s">
        <v>144</v>
      </c>
      <c r="D112" s="13" t="s">
        <v>212</v>
      </c>
      <c r="E112" s="13" t="s">
        <v>115</v>
      </c>
      <c r="F112" s="13" t="s">
        <v>53</v>
      </c>
      <c r="G112" s="43">
        <f>H112+I112+J112+K112</f>
        <v>256.71572000000003</v>
      </c>
      <c r="H112" s="43">
        <v>26.05362</v>
      </c>
      <c r="I112" s="43">
        <v>59.72043</v>
      </c>
      <c r="J112" s="43">
        <v>70.86443</v>
      </c>
      <c r="K112" s="43">
        <v>100.07724</v>
      </c>
      <c r="L112" s="67"/>
      <c r="M112" s="67"/>
    </row>
    <row r="113" spans="1:13" ht="11.25" customHeight="1" hidden="1">
      <c r="A113" s="2" t="s">
        <v>31</v>
      </c>
      <c r="B113" s="13" t="s">
        <v>94</v>
      </c>
      <c r="C113" s="13" t="s">
        <v>144</v>
      </c>
      <c r="D113" s="13" t="s">
        <v>212</v>
      </c>
      <c r="E113" s="13" t="s">
        <v>115</v>
      </c>
      <c r="F113" s="13" t="s">
        <v>53</v>
      </c>
      <c r="G113" s="43">
        <f>J113+K113</f>
        <v>0</v>
      </c>
      <c r="H113" s="43"/>
      <c r="I113" s="43"/>
      <c r="J113" s="43"/>
      <c r="K113" s="43"/>
      <c r="L113" s="67"/>
      <c r="M113" s="67"/>
    </row>
    <row r="114" spans="1:13" ht="11.25" customHeight="1" hidden="1">
      <c r="A114" s="2" t="s">
        <v>106</v>
      </c>
      <c r="B114" s="13" t="s">
        <v>94</v>
      </c>
      <c r="C114" s="13" t="s">
        <v>144</v>
      </c>
      <c r="D114" s="13" t="s">
        <v>212</v>
      </c>
      <c r="E114" s="13" t="s">
        <v>115</v>
      </c>
      <c r="F114" s="13" t="s">
        <v>53</v>
      </c>
      <c r="G114" s="43">
        <f aca="true" t="shared" si="9" ref="G114:G121">H114+I114+J114+K114</f>
        <v>0</v>
      </c>
      <c r="H114" s="43"/>
      <c r="I114" s="43"/>
      <c r="J114" s="43"/>
      <c r="K114" s="43"/>
      <c r="L114" s="67"/>
      <c r="M114" s="67"/>
    </row>
    <row r="115" spans="1:13" ht="45" customHeight="1">
      <c r="A115" s="109" t="s">
        <v>222</v>
      </c>
      <c r="B115" s="28" t="s">
        <v>94</v>
      </c>
      <c r="C115" s="28" t="s">
        <v>144</v>
      </c>
      <c r="D115" s="28" t="s">
        <v>213</v>
      </c>
      <c r="E115" s="28" t="s">
        <v>148</v>
      </c>
      <c r="F115" s="28"/>
      <c r="G115" s="51">
        <f t="shared" si="9"/>
        <v>866.23898</v>
      </c>
      <c r="H115" s="51">
        <f>H116</f>
        <v>144.208</v>
      </c>
      <c r="I115" s="51">
        <f>I116</f>
        <v>220.5291</v>
      </c>
      <c r="J115" s="51">
        <f>J116</f>
        <v>205.81618</v>
      </c>
      <c r="K115" s="51">
        <f>K116</f>
        <v>295.6857</v>
      </c>
      <c r="L115" s="67"/>
      <c r="M115" s="67"/>
    </row>
    <row r="116" spans="1:13" ht="11.25" customHeight="1">
      <c r="A116" s="2" t="s">
        <v>32</v>
      </c>
      <c r="B116" s="13" t="s">
        <v>94</v>
      </c>
      <c r="C116" s="13" t="s">
        <v>144</v>
      </c>
      <c r="D116" s="13" t="s">
        <v>213</v>
      </c>
      <c r="E116" s="13" t="s">
        <v>115</v>
      </c>
      <c r="F116" s="13" t="s">
        <v>54</v>
      </c>
      <c r="G116" s="43">
        <f t="shared" si="9"/>
        <v>866.23898</v>
      </c>
      <c r="H116" s="43">
        <v>144.208</v>
      </c>
      <c r="I116" s="43">
        <v>220.5291</v>
      </c>
      <c r="J116" s="43">
        <v>205.81618</v>
      </c>
      <c r="K116" s="43">
        <v>295.6857</v>
      </c>
      <c r="L116" s="67"/>
      <c r="M116" s="67"/>
    </row>
    <row r="117" spans="1:13" ht="13.5" customHeight="1">
      <c r="A117" s="27" t="s">
        <v>214</v>
      </c>
      <c r="B117" s="28" t="s">
        <v>94</v>
      </c>
      <c r="C117" s="28" t="s">
        <v>144</v>
      </c>
      <c r="D117" s="28" t="s">
        <v>216</v>
      </c>
      <c r="E117" s="28" t="s">
        <v>215</v>
      </c>
      <c r="F117" s="28"/>
      <c r="G117" s="51">
        <f t="shared" si="9"/>
        <v>1413.84695</v>
      </c>
      <c r="H117" s="51">
        <f>H118+H119+H120</f>
        <v>667.273</v>
      </c>
      <c r="I117" s="51">
        <f>I118+I119+I120</f>
        <v>729.8159400000001</v>
      </c>
      <c r="J117" s="51">
        <f>J118+J119+J120</f>
        <v>8.40401</v>
      </c>
      <c r="K117" s="51">
        <f>K118+K119+K120</f>
        <v>8.354</v>
      </c>
      <c r="L117" s="67"/>
      <c r="M117" s="67"/>
    </row>
    <row r="118" spans="1:13" ht="11.25" customHeight="1">
      <c r="A118" s="2" t="s">
        <v>33</v>
      </c>
      <c r="B118" s="13" t="s">
        <v>94</v>
      </c>
      <c r="C118" s="13" t="s">
        <v>144</v>
      </c>
      <c r="D118" s="13" t="s">
        <v>216</v>
      </c>
      <c r="E118" s="13" t="s">
        <v>126</v>
      </c>
      <c r="F118" s="13" t="s">
        <v>55</v>
      </c>
      <c r="G118" s="43">
        <f t="shared" si="9"/>
        <v>1403.968</v>
      </c>
      <c r="H118" s="43">
        <v>664.913</v>
      </c>
      <c r="I118" s="43">
        <v>727.297</v>
      </c>
      <c r="J118" s="43">
        <v>5.904</v>
      </c>
      <c r="K118" s="43">
        <v>5.854</v>
      </c>
      <c r="L118" s="67"/>
      <c r="M118" s="67"/>
    </row>
    <row r="119" spans="1:13" ht="11.25" customHeight="1">
      <c r="A119" s="2" t="s">
        <v>33</v>
      </c>
      <c r="B119" s="13" t="s">
        <v>94</v>
      </c>
      <c r="C119" s="13" t="s">
        <v>144</v>
      </c>
      <c r="D119" s="13" t="s">
        <v>216</v>
      </c>
      <c r="E119" s="13" t="s">
        <v>145</v>
      </c>
      <c r="F119" s="13" t="s">
        <v>55</v>
      </c>
      <c r="G119" s="43">
        <f t="shared" si="9"/>
        <v>9.86</v>
      </c>
      <c r="H119" s="43">
        <v>2.36</v>
      </c>
      <c r="I119" s="43">
        <v>2.5</v>
      </c>
      <c r="J119" s="43">
        <v>2.5</v>
      </c>
      <c r="K119" s="43">
        <v>2.5</v>
      </c>
      <c r="L119" s="67"/>
      <c r="M119" s="67"/>
    </row>
    <row r="120" spans="1:13" ht="11.25" customHeight="1">
      <c r="A120" s="2" t="s">
        <v>33</v>
      </c>
      <c r="B120" s="13" t="s">
        <v>94</v>
      </c>
      <c r="C120" s="13" t="s">
        <v>144</v>
      </c>
      <c r="D120" s="13" t="s">
        <v>216</v>
      </c>
      <c r="E120" s="13" t="s">
        <v>324</v>
      </c>
      <c r="F120" s="13" t="s">
        <v>55</v>
      </c>
      <c r="G120" s="43">
        <f>H120+I120+J120+K120</f>
        <v>0.018949999999999998</v>
      </c>
      <c r="H120" s="43">
        <v>0</v>
      </c>
      <c r="I120" s="43">
        <v>0.01894</v>
      </c>
      <c r="J120" s="43">
        <v>1E-05</v>
      </c>
      <c r="K120" s="43">
        <v>0</v>
      </c>
      <c r="L120" s="67"/>
      <c r="M120" s="67"/>
    </row>
    <row r="121" spans="1:13" ht="13.5" customHeight="1">
      <c r="A121" s="27" t="s">
        <v>223</v>
      </c>
      <c r="B121" s="28" t="s">
        <v>94</v>
      </c>
      <c r="C121" s="28" t="s">
        <v>144</v>
      </c>
      <c r="D121" s="28" t="s">
        <v>217</v>
      </c>
      <c r="E121" s="28" t="s">
        <v>148</v>
      </c>
      <c r="F121" s="28"/>
      <c r="G121" s="51">
        <f t="shared" si="9"/>
        <v>89.57</v>
      </c>
      <c r="H121" s="51">
        <f>H122</f>
        <v>6.25</v>
      </c>
      <c r="I121" s="51">
        <f>I122</f>
        <v>36.26</v>
      </c>
      <c r="J121" s="51">
        <f>J122</f>
        <v>3.36</v>
      </c>
      <c r="K121" s="51">
        <f>K122</f>
        <v>43.7</v>
      </c>
      <c r="L121" s="67"/>
      <c r="M121" s="67"/>
    </row>
    <row r="122" spans="1:13" ht="11.25" customHeight="1">
      <c r="A122" s="3" t="s">
        <v>36</v>
      </c>
      <c r="B122" s="13" t="s">
        <v>94</v>
      </c>
      <c r="C122" s="13" t="s">
        <v>144</v>
      </c>
      <c r="D122" s="13" t="s">
        <v>217</v>
      </c>
      <c r="E122" s="13" t="s">
        <v>115</v>
      </c>
      <c r="F122" s="13" t="s">
        <v>58</v>
      </c>
      <c r="G122" s="43">
        <f>J122+K122+H122+I122</f>
        <v>89.57</v>
      </c>
      <c r="H122" s="43">
        <v>6.25</v>
      </c>
      <c r="I122" s="43">
        <v>36.26</v>
      </c>
      <c r="J122" s="43">
        <v>3.36</v>
      </c>
      <c r="K122" s="43">
        <v>43.7</v>
      </c>
      <c r="L122" s="67"/>
      <c r="M122" s="67"/>
    </row>
    <row r="123" spans="1:13" ht="23.25" customHeight="1">
      <c r="A123" s="27" t="s">
        <v>218</v>
      </c>
      <c r="B123" s="28" t="s">
        <v>94</v>
      </c>
      <c r="C123" s="28" t="s">
        <v>144</v>
      </c>
      <c r="D123" s="28" t="s">
        <v>219</v>
      </c>
      <c r="E123" s="28" t="s">
        <v>148</v>
      </c>
      <c r="F123" s="28" t="s">
        <v>59</v>
      </c>
      <c r="G123" s="51">
        <f>H123+I123+J123+K123</f>
        <v>151.6231</v>
      </c>
      <c r="H123" s="51">
        <f>H124</f>
        <v>31.5345</v>
      </c>
      <c r="I123" s="51">
        <f>I124</f>
        <v>38.20775</v>
      </c>
      <c r="J123" s="51">
        <f>J124</f>
        <v>35.34335</v>
      </c>
      <c r="K123" s="51">
        <f>K124</f>
        <v>46.5375</v>
      </c>
      <c r="L123" s="67"/>
      <c r="M123" s="67"/>
    </row>
    <row r="124" spans="1:13" ht="11.25" customHeight="1">
      <c r="A124" s="3" t="s">
        <v>38</v>
      </c>
      <c r="B124" s="13" t="s">
        <v>94</v>
      </c>
      <c r="C124" s="13" t="s">
        <v>144</v>
      </c>
      <c r="D124" s="13" t="s">
        <v>219</v>
      </c>
      <c r="E124" s="13" t="s">
        <v>115</v>
      </c>
      <c r="F124" s="13" t="s">
        <v>59</v>
      </c>
      <c r="G124" s="43">
        <f>SUM(H124:K124)</f>
        <v>151.6231</v>
      </c>
      <c r="H124" s="43">
        <v>31.5345</v>
      </c>
      <c r="I124" s="43">
        <v>38.20775</v>
      </c>
      <c r="J124" s="43">
        <v>35.34335</v>
      </c>
      <c r="K124" s="43">
        <v>46.5375</v>
      </c>
      <c r="L124" s="67"/>
      <c r="M124" s="67"/>
    </row>
    <row r="125" spans="1:13" ht="11.25" customHeight="1">
      <c r="A125" s="27" t="s">
        <v>221</v>
      </c>
      <c r="B125" s="28" t="s">
        <v>94</v>
      </c>
      <c r="C125" s="28" t="s">
        <v>144</v>
      </c>
      <c r="D125" s="28" t="s">
        <v>220</v>
      </c>
      <c r="E125" s="28" t="s">
        <v>148</v>
      </c>
      <c r="F125" s="28"/>
      <c r="G125" s="51">
        <f>SUM(H125:K125)</f>
        <v>183.05</v>
      </c>
      <c r="H125" s="51">
        <f>H126</f>
        <v>19.684</v>
      </c>
      <c r="I125" s="51">
        <f>I126</f>
        <v>68.785</v>
      </c>
      <c r="J125" s="51">
        <f>J126</f>
        <v>5.476</v>
      </c>
      <c r="K125" s="51">
        <f>K126</f>
        <v>89.105</v>
      </c>
      <c r="L125" s="67"/>
      <c r="M125" s="67"/>
    </row>
    <row r="126" spans="1:13" ht="11.25" customHeight="1">
      <c r="A126" s="3" t="s">
        <v>104</v>
      </c>
      <c r="B126" s="13" t="s">
        <v>94</v>
      </c>
      <c r="C126" s="13" t="s">
        <v>144</v>
      </c>
      <c r="D126" s="13" t="s">
        <v>220</v>
      </c>
      <c r="E126" s="13" t="s">
        <v>115</v>
      </c>
      <c r="F126" s="13" t="s">
        <v>59</v>
      </c>
      <c r="G126" s="43">
        <f>SUM(H126:K126)</f>
        <v>183.05</v>
      </c>
      <c r="H126" s="43">
        <v>19.684</v>
      </c>
      <c r="I126" s="43">
        <v>68.785</v>
      </c>
      <c r="J126" s="43">
        <v>5.476</v>
      </c>
      <c r="K126" s="43">
        <v>89.105</v>
      </c>
      <c r="L126" s="67"/>
      <c r="M126" s="67"/>
    </row>
    <row r="127" spans="1:13" ht="11.25" customHeight="1">
      <c r="A127" s="27" t="s">
        <v>322</v>
      </c>
      <c r="B127" s="28" t="s">
        <v>94</v>
      </c>
      <c r="C127" s="28" t="s">
        <v>144</v>
      </c>
      <c r="D127" s="28" t="s">
        <v>323</v>
      </c>
      <c r="E127" s="28" t="s">
        <v>215</v>
      </c>
      <c r="F127" s="28"/>
      <c r="G127" s="51">
        <f>SUM(H127:K127)</f>
        <v>14.839</v>
      </c>
      <c r="H127" s="51">
        <f>H128</f>
        <v>14.839</v>
      </c>
      <c r="I127" s="51">
        <f>I128</f>
        <v>0</v>
      </c>
      <c r="J127" s="51">
        <f>J128</f>
        <v>0</v>
      </c>
      <c r="K127" s="51">
        <f>K128</f>
        <v>0</v>
      </c>
      <c r="L127" s="67"/>
      <c r="M127" s="67"/>
    </row>
    <row r="128" spans="1:13" ht="11.25" customHeight="1">
      <c r="A128" s="2" t="s">
        <v>33</v>
      </c>
      <c r="B128" s="13" t="s">
        <v>94</v>
      </c>
      <c r="C128" s="13" t="s">
        <v>144</v>
      </c>
      <c r="D128" s="13" t="s">
        <v>323</v>
      </c>
      <c r="E128" s="13" t="s">
        <v>324</v>
      </c>
      <c r="F128" s="13" t="s">
        <v>55</v>
      </c>
      <c r="G128" s="43">
        <f>SUM(H128:K128)</f>
        <v>14.839</v>
      </c>
      <c r="H128" s="43">
        <v>14.839</v>
      </c>
      <c r="I128" s="43">
        <v>0</v>
      </c>
      <c r="J128" s="43">
        <v>0</v>
      </c>
      <c r="K128" s="43">
        <v>0</v>
      </c>
      <c r="L128" s="67"/>
      <c r="M128" s="67"/>
    </row>
    <row r="129" spans="1:13" ht="40.5" customHeight="1">
      <c r="A129" s="12" t="s">
        <v>282</v>
      </c>
      <c r="B129" s="14" t="s">
        <v>94</v>
      </c>
      <c r="C129" s="14" t="s">
        <v>144</v>
      </c>
      <c r="D129" s="14" t="s">
        <v>283</v>
      </c>
      <c r="E129" s="14" t="s">
        <v>68</v>
      </c>
      <c r="F129" s="14"/>
      <c r="G129" s="50">
        <f aca="true" t="shared" si="10" ref="G129:G138">H129+I129+J129+K129</f>
        <v>198.34833</v>
      </c>
      <c r="H129" s="50">
        <f>H130+H131+H132</f>
        <v>0</v>
      </c>
      <c r="I129" s="50">
        <f>I130+I131+I132</f>
        <v>0</v>
      </c>
      <c r="J129" s="50">
        <f>J130+J131+J132</f>
        <v>0.80673</v>
      </c>
      <c r="K129" s="50">
        <f>K130+K131+K132</f>
        <v>197.54160000000002</v>
      </c>
      <c r="L129" s="67"/>
      <c r="M129" s="67"/>
    </row>
    <row r="130" spans="1:13" ht="11.25" customHeight="1">
      <c r="A130" s="3" t="s">
        <v>24</v>
      </c>
      <c r="B130" s="13" t="s">
        <v>94</v>
      </c>
      <c r="C130" s="13" t="s">
        <v>144</v>
      </c>
      <c r="D130" s="13" t="s">
        <v>283</v>
      </c>
      <c r="E130" s="13" t="s">
        <v>115</v>
      </c>
      <c r="F130" s="13" t="s">
        <v>281</v>
      </c>
      <c r="G130" s="43">
        <f t="shared" si="10"/>
        <v>0.80673</v>
      </c>
      <c r="H130" s="43">
        <v>0</v>
      </c>
      <c r="I130" s="43">
        <v>0</v>
      </c>
      <c r="J130" s="43">
        <v>0.80673</v>
      </c>
      <c r="K130" s="43">
        <v>0</v>
      </c>
      <c r="L130" s="67"/>
      <c r="M130" s="67"/>
    </row>
    <row r="131" spans="1:13" ht="11.25" customHeight="1">
      <c r="A131" s="3" t="s">
        <v>149</v>
      </c>
      <c r="B131" s="13" t="s">
        <v>94</v>
      </c>
      <c r="C131" s="13" t="s">
        <v>144</v>
      </c>
      <c r="D131" s="13" t="s">
        <v>283</v>
      </c>
      <c r="E131" s="13" t="s">
        <v>115</v>
      </c>
      <c r="F131" s="13" t="s">
        <v>53</v>
      </c>
      <c r="G131" s="43">
        <f t="shared" si="10"/>
        <v>5.8</v>
      </c>
      <c r="H131" s="43">
        <v>0</v>
      </c>
      <c r="I131" s="43">
        <v>0</v>
      </c>
      <c r="J131" s="43">
        <f>5.8-5.8</f>
        <v>0</v>
      </c>
      <c r="K131" s="43">
        <v>5.8</v>
      </c>
      <c r="L131" s="67"/>
      <c r="M131" s="67"/>
    </row>
    <row r="132" spans="1:13" ht="11.25" customHeight="1">
      <c r="A132" s="3" t="s">
        <v>32</v>
      </c>
      <c r="B132" s="13" t="s">
        <v>94</v>
      </c>
      <c r="C132" s="13" t="s">
        <v>144</v>
      </c>
      <c r="D132" s="13" t="s">
        <v>283</v>
      </c>
      <c r="E132" s="13" t="s">
        <v>115</v>
      </c>
      <c r="F132" s="13" t="s">
        <v>54</v>
      </c>
      <c r="G132" s="43">
        <f t="shared" si="10"/>
        <v>191.7416</v>
      </c>
      <c r="H132" s="43">
        <v>0</v>
      </c>
      <c r="I132" s="43">
        <v>0</v>
      </c>
      <c r="J132" s="43">
        <f>198-198</f>
        <v>0</v>
      </c>
      <c r="K132" s="43">
        <v>191.7416</v>
      </c>
      <c r="L132" s="67"/>
      <c r="M132" s="67"/>
    </row>
    <row r="133" spans="1:13" ht="24.75" customHeight="1">
      <c r="A133" s="12" t="s">
        <v>355</v>
      </c>
      <c r="B133" s="14" t="s">
        <v>94</v>
      </c>
      <c r="C133" s="14" t="s">
        <v>144</v>
      </c>
      <c r="D133" s="14" t="s">
        <v>356</v>
      </c>
      <c r="E133" s="14" t="s">
        <v>68</v>
      </c>
      <c r="F133" s="14"/>
      <c r="G133" s="50">
        <f>H133+I133+J133+K133</f>
        <v>74</v>
      </c>
      <c r="H133" s="50">
        <f>H134</f>
        <v>0</v>
      </c>
      <c r="I133" s="50">
        <f>I134</f>
        <v>74</v>
      </c>
      <c r="J133" s="50">
        <f>J134</f>
        <v>0</v>
      </c>
      <c r="K133" s="50">
        <f>K134</f>
        <v>0</v>
      </c>
      <c r="L133" s="67"/>
      <c r="M133" s="67"/>
    </row>
    <row r="134" spans="1:13" ht="11.25" customHeight="1">
      <c r="A134" s="3" t="s">
        <v>33</v>
      </c>
      <c r="B134" s="13" t="s">
        <v>94</v>
      </c>
      <c r="C134" s="13" t="s">
        <v>144</v>
      </c>
      <c r="D134" s="13" t="s">
        <v>356</v>
      </c>
      <c r="E134" s="13" t="s">
        <v>357</v>
      </c>
      <c r="F134" s="13" t="s">
        <v>55</v>
      </c>
      <c r="G134" s="43">
        <f>H134+I134+J134+K134</f>
        <v>74</v>
      </c>
      <c r="H134" s="43">
        <v>0</v>
      </c>
      <c r="I134" s="43">
        <v>74</v>
      </c>
      <c r="J134" s="43">
        <v>0</v>
      </c>
      <c r="K134" s="43">
        <v>0</v>
      </c>
      <c r="L134" s="67"/>
      <c r="M134" s="67"/>
    </row>
    <row r="135" spans="1:13" ht="11.25" customHeight="1">
      <c r="A135" s="12" t="s">
        <v>384</v>
      </c>
      <c r="B135" s="14" t="s">
        <v>94</v>
      </c>
      <c r="C135" s="14" t="s">
        <v>144</v>
      </c>
      <c r="D135" s="14" t="s">
        <v>385</v>
      </c>
      <c r="E135" s="14" t="s">
        <v>68</v>
      </c>
      <c r="F135" s="14"/>
      <c r="G135" s="50">
        <f>H135+I135+J135+K135</f>
        <v>5</v>
      </c>
      <c r="H135" s="50">
        <f>H136</f>
        <v>0</v>
      </c>
      <c r="I135" s="50">
        <f>I136</f>
        <v>0</v>
      </c>
      <c r="J135" s="50">
        <f>J136</f>
        <v>0</v>
      </c>
      <c r="K135" s="50">
        <f>K136</f>
        <v>5</v>
      </c>
      <c r="L135" s="67"/>
      <c r="M135" s="67"/>
    </row>
    <row r="136" spans="1:13" ht="11.25" customHeight="1">
      <c r="A136" s="3" t="s">
        <v>33</v>
      </c>
      <c r="B136" s="13" t="s">
        <v>94</v>
      </c>
      <c r="C136" s="13" t="s">
        <v>144</v>
      </c>
      <c r="D136" s="13" t="s">
        <v>385</v>
      </c>
      <c r="E136" s="13" t="s">
        <v>115</v>
      </c>
      <c r="F136" s="13" t="s">
        <v>54</v>
      </c>
      <c r="G136" s="43">
        <f>H136+I136+J136+K136</f>
        <v>5</v>
      </c>
      <c r="H136" s="43">
        <v>0</v>
      </c>
      <c r="I136" s="43">
        <v>0</v>
      </c>
      <c r="J136" s="43">
        <v>0</v>
      </c>
      <c r="K136" s="43">
        <v>5</v>
      </c>
      <c r="L136" s="67"/>
      <c r="M136" s="67"/>
    </row>
    <row r="137" spans="1:13" ht="42" customHeight="1">
      <c r="A137" s="12" t="s">
        <v>266</v>
      </c>
      <c r="B137" s="14" t="s">
        <v>94</v>
      </c>
      <c r="C137" s="14" t="s">
        <v>144</v>
      </c>
      <c r="D137" s="14" t="s">
        <v>265</v>
      </c>
      <c r="E137" s="14" t="s">
        <v>68</v>
      </c>
      <c r="F137" s="14"/>
      <c r="G137" s="50">
        <f t="shared" si="10"/>
        <v>329.326</v>
      </c>
      <c r="H137" s="50">
        <f>H138</f>
        <v>12.099</v>
      </c>
      <c r="I137" s="50">
        <f>I138</f>
        <v>96.69654</v>
      </c>
      <c r="J137" s="50">
        <f>J138</f>
        <v>75.20361</v>
      </c>
      <c r="K137" s="50">
        <f>K138</f>
        <v>145.32685</v>
      </c>
      <c r="L137" s="67"/>
      <c r="M137" s="67"/>
    </row>
    <row r="138" spans="1:13" ht="11.25" customHeight="1">
      <c r="A138" s="3" t="s">
        <v>32</v>
      </c>
      <c r="B138" s="13" t="s">
        <v>94</v>
      </c>
      <c r="C138" s="13" t="s">
        <v>144</v>
      </c>
      <c r="D138" s="13" t="s">
        <v>265</v>
      </c>
      <c r="E138" s="13" t="s">
        <v>115</v>
      </c>
      <c r="F138" s="13" t="s">
        <v>54</v>
      </c>
      <c r="G138" s="43">
        <f t="shared" si="10"/>
        <v>329.326</v>
      </c>
      <c r="H138" s="43">
        <v>12.099</v>
      </c>
      <c r="I138" s="43">
        <v>96.69654</v>
      </c>
      <c r="J138" s="43">
        <v>75.20361</v>
      </c>
      <c r="K138" s="43">
        <v>145.32685</v>
      </c>
      <c r="L138" s="67"/>
      <c r="M138" s="67"/>
    </row>
    <row r="139" spans="1:13" ht="54.75" customHeight="1">
      <c r="A139" s="12" t="s">
        <v>64</v>
      </c>
      <c r="B139" s="14" t="s">
        <v>94</v>
      </c>
      <c r="C139" s="14" t="s">
        <v>65</v>
      </c>
      <c r="D139" s="14" t="s">
        <v>175</v>
      </c>
      <c r="E139" s="14" t="s">
        <v>68</v>
      </c>
      <c r="F139" s="14"/>
      <c r="G139" s="45">
        <f>G140+G144</f>
        <v>476.70000000000005</v>
      </c>
      <c r="H139" s="45">
        <f>H140+H144</f>
        <v>119</v>
      </c>
      <c r="I139" s="45">
        <f>I140+I144</f>
        <v>109.6</v>
      </c>
      <c r="J139" s="45">
        <f>J140+J144</f>
        <v>130</v>
      </c>
      <c r="K139" s="45">
        <f>K140+K144</f>
        <v>118.1</v>
      </c>
      <c r="L139" s="65"/>
      <c r="M139" s="65"/>
    </row>
    <row r="140" spans="1:13" ht="14.25" customHeight="1">
      <c r="A140" s="3" t="s">
        <v>17</v>
      </c>
      <c r="B140" s="13" t="s">
        <v>94</v>
      </c>
      <c r="C140" s="13" t="s">
        <v>65</v>
      </c>
      <c r="D140" s="13" t="s">
        <v>175</v>
      </c>
      <c r="E140" s="13" t="s">
        <v>108</v>
      </c>
      <c r="F140" s="13" t="s">
        <v>43</v>
      </c>
      <c r="G140" s="43">
        <f>G141+G143</f>
        <v>460.90000000000003</v>
      </c>
      <c r="H140" s="43">
        <f>H141+H143</f>
        <v>113.04013</v>
      </c>
      <c r="I140" s="43">
        <f>I141+I143</f>
        <v>99.75986999999999</v>
      </c>
      <c r="J140" s="43">
        <f>J141+J143</f>
        <v>130</v>
      </c>
      <c r="K140" s="43">
        <f>K141+K143</f>
        <v>118.1</v>
      </c>
      <c r="L140" s="67"/>
      <c r="M140" s="67"/>
    </row>
    <row r="141" spans="1:13" ht="15" customHeight="1">
      <c r="A141" s="2" t="s">
        <v>18</v>
      </c>
      <c r="B141" s="13" t="s">
        <v>94</v>
      </c>
      <c r="C141" s="13" t="s">
        <v>65</v>
      </c>
      <c r="D141" s="13" t="s">
        <v>175</v>
      </c>
      <c r="E141" s="13" t="s">
        <v>109</v>
      </c>
      <c r="F141" s="13" t="s">
        <v>44</v>
      </c>
      <c r="G141" s="43">
        <f>H141+I141+J141+K141</f>
        <v>353.99391</v>
      </c>
      <c r="H141" s="43">
        <v>86.82038</v>
      </c>
      <c r="I141" s="43">
        <v>80.64495</v>
      </c>
      <c r="J141" s="43">
        <v>95.82312</v>
      </c>
      <c r="K141" s="43">
        <v>90.70546</v>
      </c>
      <c r="L141" s="67"/>
      <c r="M141" s="67"/>
    </row>
    <row r="142" spans="1:13" ht="14.25" customHeight="1" hidden="1">
      <c r="A142" s="2" t="s">
        <v>19</v>
      </c>
      <c r="B142" s="13" t="s">
        <v>94</v>
      </c>
      <c r="C142" s="13" t="s">
        <v>65</v>
      </c>
      <c r="D142" s="13" t="s">
        <v>175</v>
      </c>
      <c r="E142" s="13" t="s">
        <v>114</v>
      </c>
      <c r="F142" s="13" t="s">
        <v>45</v>
      </c>
      <c r="G142" s="43"/>
      <c r="H142" s="43"/>
      <c r="I142" s="43"/>
      <c r="J142" s="43"/>
      <c r="K142" s="43"/>
      <c r="L142" s="67"/>
      <c r="M142" s="67"/>
    </row>
    <row r="143" spans="1:13" ht="12.75" customHeight="1">
      <c r="A143" s="2" t="s">
        <v>20</v>
      </c>
      <c r="B143" s="13" t="s">
        <v>94</v>
      </c>
      <c r="C143" s="13" t="s">
        <v>65</v>
      </c>
      <c r="D143" s="13" t="s">
        <v>175</v>
      </c>
      <c r="E143" s="13" t="s">
        <v>319</v>
      </c>
      <c r="F143" s="13" t="s">
        <v>46</v>
      </c>
      <c r="G143" s="43">
        <f aca="true" t="shared" si="11" ref="G143:G154">H143+I143+J143+K143</f>
        <v>106.90609</v>
      </c>
      <c r="H143" s="43">
        <v>26.21975</v>
      </c>
      <c r="I143" s="43">
        <v>19.11492</v>
      </c>
      <c r="J143" s="43">
        <v>34.17688</v>
      </c>
      <c r="K143" s="43">
        <v>27.39454</v>
      </c>
      <c r="L143" s="67"/>
      <c r="M143" s="67"/>
    </row>
    <row r="144" spans="1:13" ht="15" customHeight="1">
      <c r="A144" s="3" t="s">
        <v>35</v>
      </c>
      <c r="B144" s="13" t="s">
        <v>94</v>
      </c>
      <c r="C144" s="13" t="s">
        <v>65</v>
      </c>
      <c r="D144" s="13" t="s">
        <v>175</v>
      </c>
      <c r="E144" s="13" t="s">
        <v>116</v>
      </c>
      <c r="F144" s="13" t="s">
        <v>57</v>
      </c>
      <c r="G144" s="43">
        <f t="shared" si="11"/>
        <v>15.8</v>
      </c>
      <c r="H144" s="43">
        <f>H145</f>
        <v>5.95987</v>
      </c>
      <c r="I144" s="43">
        <f>I145</f>
        <v>9.84013</v>
      </c>
      <c r="J144" s="43">
        <f>J145</f>
        <v>0</v>
      </c>
      <c r="K144" s="43">
        <f>K145</f>
        <v>0</v>
      </c>
      <c r="L144" s="67"/>
      <c r="M144" s="67"/>
    </row>
    <row r="145" spans="1:13" ht="15.75" customHeight="1">
      <c r="A145" s="3" t="s">
        <v>104</v>
      </c>
      <c r="B145" s="13" t="s">
        <v>94</v>
      </c>
      <c r="C145" s="13" t="s">
        <v>65</v>
      </c>
      <c r="D145" s="13" t="s">
        <v>175</v>
      </c>
      <c r="E145" s="13" t="s">
        <v>115</v>
      </c>
      <c r="F145" s="13" t="s">
        <v>59</v>
      </c>
      <c r="G145" s="43">
        <f t="shared" si="11"/>
        <v>15.8</v>
      </c>
      <c r="H145" s="43">
        <v>5.95987</v>
      </c>
      <c r="I145" s="43">
        <v>9.84013</v>
      </c>
      <c r="J145" s="43">
        <v>0</v>
      </c>
      <c r="K145" s="43">
        <v>0</v>
      </c>
      <c r="L145" s="67"/>
      <c r="M145" s="67"/>
    </row>
    <row r="146" spans="1:13" ht="32.25" customHeight="1">
      <c r="A146" s="23" t="s">
        <v>176</v>
      </c>
      <c r="B146" s="14" t="s">
        <v>94</v>
      </c>
      <c r="C146" s="14" t="s">
        <v>181</v>
      </c>
      <c r="D146" s="14" t="s">
        <v>182</v>
      </c>
      <c r="E146" s="14" t="s">
        <v>68</v>
      </c>
      <c r="F146" s="14"/>
      <c r="G146" s="45">
        <f>G147+G150+G152</f>
        <v>812.82</v>
      </c>
      <c r="H146" s="45">
        <f>H147+H150+H152</f>
        <v>203.2</v>
      </c>
      <c r="I146" s="45">
        <f>I147+I150+I152</f>
        <v>203.2</v>
      </c>
      <c r="J146" s="45">
        <f>J147+J150+J152</f>
        <v>203.2</v>
      </c>
      <c r="K146" s="45">
        <f>K147+K150+K152</f>
        <v>203.22000000000003</v>
      </c>
      <c r="L146" s="67"/>
      <c r="M146" s="67"/>
    </row>
    <row r="147" spans="1:13" ht="22.5" customHeight="1" hidden="1">
      <c r="A147" s="12" t="s">
        <v>178</v>
      </c>
      <c r="B147" s="14" t="s">
        <v>94</v>
      </c>
      <c r="C147" s="14" t="s">
        <v>121</v>
      </c>
      <c r="D147" s="14" t="s">
        <v>180</v>
      </c>
      <c r="E147" s="14" t="s">
        <v>68</v>
      </c>
      <c r="F147" s="14"/>
      <c r="G147" s="50">
        <f aca="true" t="shared" si="12" ref="G147:K148">G148</f>
        <v>0</v>
      </c>
      <c r="H147" s="50">
        <f t="shared" si="12"/>
        <v>0</v>
      </c>
      <c r="I147" s="50">
        <f t="shared" si="12"/>
        <v>0</v>
      </c>
      <c r="J147" s="50">
        <f t="shared" si="12"/>
        <v>0</v>
      </c>
      <c r="K147" s="50">
        <f t="shared" si="12"/>
        <v>0</v>
      </c>
      <c r="L147" s="67"/>
      <c r="M147" s="67"/>
    </row>
    <row r="148" spans="1:13" ht="36" customHeight="1" hidden="1">
      <c r="A148" s="27" t="s">
        <v>179</v>
      </c>
      <c r="B148" s="28" t="s">
        <v>94</v>
      </c>
      <c r="C148" s="28" t="s">
        <v>121</v>
      </c>
      <c r="D148" s="28" t="s">
        <v>177</v>
      </c>
      <c r="E148" s="28" t="s">
        <v>116</v>
      </c>
      <c r="F148" s="28"/>
      <c r="G148" s="51">
        <f t="shared" si="12"/>
        <v>0</v>
      </c>
      <c r="H148" s="51">
        <f t="shared" si="12"/>
        <v>0</v>
      </c>
      <c r="I148" s="51">
        <f t="shared" si="12"/>
        <v>0</v>
      </c>
      <c r="J148" s="51">
        <f t="shared" si="12"/>
        <v>0</v>
      </c>
      <c r="K148" s="51">
        <f t="shared" si="12"/>
        <v>0</v>
      </c>
      <c r="L148" s="67"/>
      <c r="M148" s="67"/>
    </row>
    <row r="149" spans="1:13" ht="12" customHeight="1" hidden="1">
      <c r="A149" s="3" t="s">
        <v>104</v>
      </c>
      <c r="B149" s="13" t="s">
        <v>94</v>
      </c>
      <c r="C149" s="13" t="s">
        <v>121</v>
      </c>
      <c r="D149" s="13" t="s">
        <v>177</v>
      </c>
      <c r="E149" s="13" t="s">
        <v>115</v>
      </c>
      <c r="F149" s="13" t="s">
        <v>59</v>
      </c>
      <c r="G149" s="43">
        <f>H149+I149+J149+K149</f>
        <v>0</v>
      </c>
      <c r="H149" s="43">
        <v>0</v>
      </c>
      <c r="I149" s="43">
        <v>0</v>
      </c>
      <c r="J149" s="43">
        <v>0</v>
      </c>
      <c r="K149" s="43">
        <f>45-45</f>
        <v>0</v>
      </c>
      <c r="L149" s="67"/>
      <c r="M149" s="67"/>
    </row>
    <row r="150" spans="1:13" ht="52.5" customHeight="1">
      <c r="A150" s="12" t="s">
        <v>183</v>
      </c>
      <c r="B150" s="14" t="s">
        <v>94</v>
      </c>
      <c r="C150" s="14" t="s">
        <v>121</v>
      </c>
      <c r="D150" s="14" t="s">
        <v>388</v>
      </c>
      <c r="E150" s="14" t="s">
        <v>42</v>
      </c>
      <c r="F150" s="14"/>
      <c r="G150" s="50">
        <f t="shared" si="11"/>
        <v>0</v>
      </c>
      <c r="H150" s="50">
        <f>H151</f>
        <v>203.2</v>
      </c>
      <c r="I150" s="50">
        <f>I151</f>
        <v>203.2</v>
      </c>
      <c r="J150" s="50">
        <f>J151</f>
        <v>203.2</v>
      </c>
      <c r="K150" s="50">
        <f>K151</f>
        <v>-609.6</v>
      </c>
      <c r="L150" s="67"/>
      <c r="M150" s="67"/>
    </row>
    <row r="151" spans="1:13" ht="14.25" customHeight="1">
      <c r="A151" s="3" t="s">
        <v>122</v>
      </c>
      <c r="B151" s="13" t="s">
        <v>94</v>
      </c>
      <c r="C151" s="13" t="s">
        <v>121</v>
      </c>
      <c r="D151" s="13" t="s">
        <v>388</v>
      </c>
      <c r="E151" s="13" t="s">
        <v>157</v>
      </c>
      <c r="F151" s="13" t="s">
        <v>86</v>
      </c>
      <c r="G151" s="43">
        <f t="shared" si="11"/>
        <v>0</v>
      </c>
      <c r="H151" s="43">
        <v>203.2</v>
      </c>
      <c r="I151" s="43">
        <v>203.2</v>
      </c>
      <c r="J151" s="43">
        <v>203.2</v>
      </c>
      <c r="K151" s="43">
        <f>203.22-812.82</f>
        <v>-609.6</v>
      </c>
      <c r="L151" s="67"/>
      <c r="M151" s="67"/>
    </row>
    <row r="152" spans="1:13" ht="35.25" customHeight="1">
      <c r="A152" s="12" t="s">
        <v>183</v>
      </c>
      <c r="B152" s="14" t="s">
        <v>94</v>
      </c>
      <c r="C152" s="14" t="s">
        <v>121</v>
      </c>
      <c r="D152" s="14" t="s">
        <v>388</v>
      </c>
      <c r="E152" s="14" t="s">
        <v>42</v>
      </c>
      <c r="F152" s="14"/>
      <c r="G152" s="50">
        <f>H152+I152+J152+K152</f>
        <v>812.82</v>
      </c>
      <c r="H152" s="50">
        <f>H153</f>
        <v>0</v>
      </c>
      <c r="I152" s="50">
        <f>I153</f>
        <v>0</v>
      </c>
      <c r="J152" s="50">
        <f>J153</f>
        <v>0</v>
      </c>
      <c r="K152" s="50">
        <f>K153</f>
        <v>812.82</v>
      </c>
      <c r="L152" s="67"/>
      <c r="M152" s="67"/>
    </row>
    <row r="153" spans="1:13" ht="14.25" customHeight="1">
      <c r="A153" s="3" t="s">
        <v>122</v>
      </c>
      <c r="B153" s="13" t="s">
        <v>94</v>
      </c>
      <c r="C153" s="13" t="s">
        <v>121</v>
      </c>
      <c r="D153" s="13" t="s">
        <v>388</v>
      </c>
      <c r="E153" s="13" t="s">
        <v>157</v>
      </c>
      <c r="F153" s="13" t="s">
        <v>86</v>
      </c>
      <c r="G153" s="43">
        <f>H153+I153+J153+K153</f>
        <v>812.82</v>
      </c>
      <c r="H153" s="43">
        <v>0</v>
      </c>
      <c r="I153" s="43">
        <v>0</v>
      </c>
      <c r="J153" s="43">
        <v>0</v>
      </c>
      <c r="K153" s="43">
        <v>812.82</v>
      </c>
      <c r="L153" s="67"/>
      <c r="M153" s="67"/>
    </row>
    <row r="154" spans="1:13" ht="15" customHeight="1">
      <c r="A154" s="36" t="s">
        <v>123</v>
      </c>
      <c r="B154" s="14" t="s">
        <v>94</v>
      </c>
      <c r="C154" s="14" t="s">
        <v>358</v>
      </c>
      <c r="D154" s="14" t="s">
        <v>182</v>
      </c>
      <c r="E154" s="14" t="s">
        <v>68</v>
      </c>
      <c r="F154" s="14"/>
      <c r="G154" s="45">
        <f t="shared" si="11"/>
        <v>17282.1338</v>
      </c>
      <c r="H154" s="45">
        <f>H155+H159</f>
        <v>338</v>
      </c>
      <c r="I154" s="45">
        <f>I155+I159</f>
        <v>983.6179999999999</v>
      </c>
      <c r="J154" s="45">
        <f>J155+J159</f>
        <v>8134.98742</v>
      </c>
      <c r="K154" s="45">
        <f>K155+K159</f>
        <v>7825.528380000001</v>
      </c>
      <c r="L154" s="65"/>
      <c r="M154" s="65"/>
    </row>
    <row r="155" spans="1:13" ht="15" customHeight="1">
      <c r="A155" s="23" t="s">
        <v>359</v>
      </c>
      <c r="B155" s="14" t="s">
        <v>94</v>
      </c>
      <c r="C155" s="14" t="s">
        <v>360</v>
      </c>
      <c r="D155" s="14" t="s">
        <v>182</v>
      </c>
      <c r="E155" s="14" t="s">
        <v>68</v>
      </c>
      <c r="F155" s="14"/>
      <c r="G155" s="45">
        <f>H155+I155+J155+K155</f>
        <v>91.71633</v>
      </c>
      <c r="H155" s="45">
        <f>H156</f>
        <v>0</v>
      </c>
      <c r="I155" s="45">
        <f>I156</f>
        <v>0</v>
      </c>
      <c r="J155" s="45">
        <f>J156</f>
        <v>0</v>
      </c>
      <c r="K155" s="45">
        <f>K156</f>
        <v>91.71633</v>
      </c>
      <c r="L155" s="65"/>
      <c r="M155" s="65"/>
    </row>
    <row r="156" spans="1:13" ht="27.75" customHeight="1">
      <c r="A156" s="12" t="s">
        <v>337</v>
      </c>
      <c r="B156" s="14" t="s">
        <v>94</v>
      </c>
      <c r="C156" s="14" t="s">
        <v>360</v>
      </c>
      <c r="D156" s="14" t="s">
        <v>338</v>
      </c>
      <c r="E156" s="14" t="s">
        <v>68</v>
      </c>
      <c r="F156" s="14"/>
      <c r="G156" s="50">
        <f>H156+I156+J156+K156</f>
        <v>91.71633</v>
      </c>
      <c r="H156" s="50">
        <f aca="true" t="shared" si="13" ref="H156:K157">H157</f>
        <v>0</v>
      </c>
      <c r="I156" s="50">
        <f t="shared" si="13"/>
        <v>0</v>
      </c>
      <c r="J156" s="50">
        <f t="shared" si="13"/>
        <v>0</v>
      </c>
      <c r="K156" s="50">
        <f t="shared" si="13"/>
        <v>91.71633</v>
      </c>
      <c r="L156" s="65"/>
      <c r="M156" s="65"/>
    </row>
    <row r="157" spans="1:13" ht="30" customHeight="1">
      <c r="A157" s="27" t="s">
        <v>339</v>
      </c>
      <c r="B157" s="28" t="s">
        <v>94</v>
      </c>
      <c r="C157" s="28" t="s">
        <v>360</v>
      </c>
      <c r="D157" s="28" t="s">
        <v>344</v>
      </c>
      <c r="E157" s="28" t="s">
        <v>116</v>
      </c>
      <c r="F157" s="28"/>
      <c r="G157" s="51">
        <f>H157+I157+J157+K157</f>
        <v>91.71633</v>
      </c>
      <c r="H157" s="51">
        <f t="shared" si="13"/>
        <v>0</v>
      </c>
      <c r="I157" s="51">
        <f t="shared" si="13"/>
        <v>0</v>
      </c>
      <c r="J157" s="51">
        <f t="shared" si="13"/>
        <v>0</v>
      </c>
      <c r="K157" s="51">
        <f t="shared" si="13"/>
        <v>91.71633</v>
      </c>
      <c r="L157" s="65"/>
      <c r="M157" s="65"/>
    </row>
    <row r="158" spans="1:13" ht="15" customHeight="1">
      <c r="A158" s="2" t="s">
        <v>32</v>
      </c>
      <c r="B158" s="13" t="s">
        <v>94</v>
      </c>
      <c r="C158" s="13" t="s">
        <v>360</v>
      </c>
      <c r="D158" s="13" t="s">
        <v>344</v>
      </c>
      <c r="E158" s="13" t="s">
        <v>115</v>
      </c>
      <c r="F158" s="13" t="s">
        <v>54</v>
      </c>
      <c r="G158" s="43">
        <f>H158+I158+J158+K158</f>
        <v>91.71633</v>
      </c>
      <c r="H158" s="43">
        <v>0</v>
      </c>
      <c r="I158" s="43">
        <v>0</v>
      </c>
      <c r="J158" s="43">
        <v>0</v>
      </c>
      <c r="K158" s="43">
        <v>91.71633</v>
      </c>
      <c r="L158" s="65"/>
      <c r="M158" s="65"/>
    </row>
    <row r="159" spans="1:13" ht="15" customHeight="1">
      <c r="A159" s="37" t="s">
        <v>361</v>
      </c>
      <c r="B159" s="25" t="s">
        <v>94</v>
      </c>
      <c r="C159" s="25" t="s">
        <v>124</v>
      </c>
      <c r="D159" s="25" t="s">
        <v>182</v>
      </c>
      <c r="E159" s="25" t="s">
        <v>68</v>
      </c>
      <c r="F159" s="32"/>
      <c r="G159" s="45">
        <f>H159+I159+J159+K159</f>
        <v>17190.41747</v>
      </c>
      <c r="H159" s="45">
        <f>H160+H181+H187</f>
        <v>338</v>
      </c>
      <c r="I159" s="45">
        <f>I160+I181+I187</f>
        <v>983.6179999999999</v>
      </c>
      <c r="J159" s="45">
        <f>J160+J181+J187</f>
        <v>8134.98742</v>
      </c>
      <c r="K159" s="45">
        <f>K160+K181+K187</f>
        <v>7733.81205</v>
      </c>
      <c r="L159" s="65"/>
      <c r="M159" s="65"/>
    </row>
    <row r="160" spans="1:13" ht="36" customHeight="1">
      <c r="A160" s="12" t="s">
        <v>307</v>
      </c>
      <c r="B160" s="14" t="s">
        <v>94</v>
      </c>
      <c r="C160" s="14" t="s">
        <v>124</v>
      </c>
      <c r="D160" s="14" t="s">
        <v>184</v>
      </c>
      <c r="E160" s="14" t="s">
        <v>148</v>
      </c>
      <c r="F160" s="14"/>
      <c r="G160" s="50">
        <f>K160+J160+I160+H160</f>
        <v>14803.877470000001</v>
      </c>
      <c r="H160" s="50">
        <f>H161+H163+H169+H171+H173+H175+H165+H167+H177+H179</f>
        <v>0</v>
      </c>
      <c r="I160" s="50">
        <f>I161+I163+I169+I171+I173+I175+I165+I167+I177+I179</f>
        <v>305.27</v>
      </c>
      <c r="J160" s="50">
        <f>J161+J163+J169+J171+J173+J175+J165+J167+J177+J179</f>
        <v>7864.75942</v>
      </c>
      <c r="K160" s="50">
        <f>K161+K163+K169+K171+K173+K175+K165+K167+K177+K179</f>
        <v>6633.8480500000005</v>
      </c>
      <c r="L160" s="69"/>
      <c r="M160" s="69"/>
    </row>
    <row r="161" spans="1:13" ht="21.75" customHeight="1">
      <c r="A161" s="27" t="s">
        <v>185</v>
      </c>
      <c r="B161" s="28" t="s">
        <v>94</v>
      </c>
      <c r="C161" s="28" t="s">
        <v>124</v>
      </c>
      <c r="D161" s="28" t="s">
        <v>186</v>
      </c>
      <c r="E161" s="28" t="s">
        <v>115</v>
      </c>
      <c r="F161" s="28" t="s">
        <v>49</v>
      </c>
      <c r="G161" s="51">
        <f aca="true" t="shared" si="14" ref="G161:G176">H161+I161+J161+K161</f>
        <v>7383.05442</v>
      </c>
      <c r="H161" s="51">
        <f>H162</f>
        <v>0</v>
      </c>
      <c r="I161" s="51">
        <f>I162</f>
        <v>0</v>
      </c>
      <c r="J161" s="51">
        <f>J162</f>
        <v>7287.05442</v>
      </c>
      <c r="K161" s="51">
        <f>K162</f>
        <v>96</v>
      </c>
      <c r="L161" s="67"/>
      <c r="M161" s="67"/>
    </row>
    <row r="162" spans="1:13" ht="12.75" customHeight="1">
      <c r="A162" s="3" t="s">
        <v>149</v>
      </c>
      <c r="B162" s="13" t="s">
        <v>94</v>
      </c>
      <c r="C162" s="13" t="s">
        <v>124</v>
      </c>
      <c r="D162" s="13" t="s">
        <v>186</v>
      </c>
      <c r="E162" s="13" t="s">
        <v>115</v>
      </c>
      <c r="F162" s="13" t="s">
        <v>53</v>
      </c>
      <c r="G162" s="43">
        <f t="shared" si="14"/>
        <v>7383.05442</v>
      </c>
      <c r="H162" s="43">
        <v>0</v>
      </c>
      <c r="I162" s="43">
        <v>0</v>
      </c>
      <c r="J162" s="43">
        <v>7287.05442</v>
      </c>
      <c r="K162" s="43">
        <v>96</v>
      </c>
      <c r="L162" s="67"/>
      <c r="M162" s="70"/>
    </row>
    <row r="163" spans="1:13" ht="37.5" customHeight="1">
      <c r="A163" s="27" t="s">
        <v>187</v>
      </c>
      <c r="B163" s="28" t="s">
        <v>94</v>
      </c>
      <c r="C163" s="28" t="s">
        <v>124</v>
      </c>
      <c r="D163" s="28" t="s">
        <v>188</v>
      </c>
      <c r="E163" s="28" t="s">
        <v>115</v>
      </c>
      <c r="F163" s="28" t="s">
        <v>49</v>
      </c>
      <c r="G163" s="51">
        <f t="shared" si="14"/>
        <v>52.27</v>
      </c>
      <c r="H163" s="51">
        <f>H164</f>
        <v>0</v>
      </c>
      <c r="I163" s="51">
        <f>I164</f>
        <v>0</v>
      </c>
      <c r="J163" s="51">
        <f>J164</f>
        <v>5</v>
      </c>
      <c r="K163" s="51">
        <f>K164</f>
        <v>47.27</v>
      </c>
      <c r="L163" s="67"/>
      <c r="M163" s="70"/>
    </row>
    <row r="164" spans="1:13" ht="12.75" customHeight="1">
      <c r="A164" s="3" t="s">
        <v>32</v>
      </c>
      <c r="B164" s="13" t="s">
        <v>94</v>
      </c>
      <c r="C164" s="13" t="s">
        <v>124</v>
      </c>
      <c r="D164" s="13" t="s">
        <v>188</v>
      </c>
      <c r="E164" s="13" t="s">
        <v>115</v>
      </c>
      <c r="F164" s="13" t="s">
        <v>54</v>
      </c>
      <c r="G164" s="43">
        <f t="shared" si="14"/>
        <v>52.27</v>
      </c>
      <c r="H164" s="43">
        <v>0</v>
      </c>
      <c r="I164" s="43">
        <v>0</v>
      </c>
      <c r="J164" s="43">
        <v>5</v>
      </c>
      <c r="K164" s="43">
        <v>47.27</v>
      </c>
      <c r="L164" s="67"/>
      <c r="M164" s="70"/>
    </row>
    <row r="165" spans="1:13" ht="24" customHeight="1">
      <c r="A165" s="27" t="s">
        <v>327</v>
      </c>
      <c r="B165" s="28" t="s">
        <v>94</v>
      </c>
      <c r="C165" s="28" t="s">
        <v>124</v>
      </c>
      <c r="D165" s="28" t="s">
        <v>345</v>
      </c>
      <c r="E165" s="28" t="s">
        <v>115</v>
      </c>
      <c r="F165" s="28" t="s">
        <v>49</v>
      </c>
      <c r="G165" s="51">
        <f t="shared" si="14"/>
        <v>174.9</v>
      </c>
      <c r="H165" s="51">
        <f>H166</f>
        <v>0</v>
      </c>
      <c r="I165" s="51">
        <f>I166</f>
        <v>174.9</v>
      </c>
      <c r="J165" s="51">
        <f>J166</f>
        <v>0</v>
      </c>
      <c r="K165" s="51">
        <f>K166</f>
        <v>0</v>
      </c>
      <c r="L165" s="67"/>
      <c r="M165" s="70"/>
    </row>
    <row r="166" spans="1:13" ht="12.75" customHeight="1">
      <c r="A166" s="3" t="s">
        <v>32</v>
      </c>
      <c r="B166" s="13" t="s">
        <v>94</v>
      </c>
      <c r="C166" s="13" t="s">
        <v>124</v>
      </c>
      <c r="D166" s="13" t="s">
        <v>345</v>
      </c>
      <c r="E166" s="13" t="s">
        <v>115</v>
      </c>
      <c r="F166" s="13" t="s">
        <v>54</v>
      </c>
      <c r="G166" s="43">
        <f t="shared" si="14"/>
        <v>174.9</v>
      </c>
      <c r="H166" s="43">
        <v>0</v>
      </c>
      <c r="I166" s="43">
        <v>174.9</v>
      </c>
      <c r="J166" s="43">
        <v>0</v>
      </c>
      <c r="K166" s="43">
        <v>0</v>
      </c>
      <c r="L166" s="67"/>
      <c r="M166" s="70"/>
    </row>
    <row r="167" spans="1:13" ht="36.75" customHeight="1">
      <c r="A167" s="27" t="s">
        <v>346</v>
      </c>
      <c r="B167" s="28" t="s">
        <v>94</v>
      </c>
      <c r="C167" s="28" t="s">
        <v>124</v>
      </c>
      <c r="D167" s="28" t="s">
        <v>347</v>
      </c>
      <c r="E167" s="28" t="s">
        <v>115</v>
      </c>
      <c r="F167" s="28" t="s">
        <v>49</v>
      </c>
      <c r="G167" s="51">
        <f>H167+I167+J167+K167</f>
        <v>6264.37405</v>
      </c>
      <c r="H167" s="51">
        <f>H168</f>
        <v>0</v>
      </c>
      <c r="I167" s="51">
        <f>I168</f>
        <v>0</v>
      </c>
      <c r="J167" s="51">
        <f>J168</f>
        <v>0</v>
      </c>
      <c r="K167" s="51">
        <f>K168</f>
        <v>6264.37405</v>
      </c>
      <c r="L167" s="67"/>
      <c r="M167" s="70"/>
    </row>
    <row r="168" spans="1:13" ht="12.75" customHeight="1">
      <c r="A168" s="3" t="s">
        <v>149</v>
      </c>
      <c r="B168" s="13" t="s">
        <v>94</v>
      </c>
      <c r="C168" s="13" t="s">
        <v>124</v>
      </c>
      <c r="D168" s="13" t="s">
        <v>347</v>
      </c>
      <c r="E168" s="13" t="s">
        <v>115</v>
      </c>
      <c r="F168" s="13" t="s">
        <v>53</v>
      </c>
      <c r="G168" s="43">
        <f>H168+I168+J168+K168</f>
        <v>6264.37405</v>
      </c>
      <c r="H168" s="43">
        <v>0</v>
      </c>
      <c r="I168" s="43">
        <v>0</v>
      </c>
      <c r="J168" s="43">
        <v>0</v>
      </c>
      <c r="K168" s="43">
        <v>6264.37405</v>
      </c>
      <c r="L168" s="67"/>
      <c r="M168" s="70"/>
    </row>
    <row r="169" spans="1:13" ht="36.75" customHeight="1">
      <c r="A169" s="27" t="s">
        <v>325</v>
      </c>
      <c r="B169" s="28" t="s">
        <v>94</v>
      </c>
      <c r="C169" s="28" t="s">
        <v>124</v>
      </c>
      <c r="D169" s="28" t="s">
        <v>326</v>
      </c>
      <c r="E169" s="28" t="s">
        <v>115</v>
      </c>
      <c r="F169" s="28" t="s">
        <v>49</v>
      </c>
      <c r="G169" s="51">
        <f t="shared" si="14"/>
        <v>65.37</v>
      </c>
      <c r="H169" s="51">
        <f>H170</f>
        <v>0</v>
      </c>
      <c r="I169" s="51">
        <f>I170</f>
        <v>65.37</v>
      </c>
      <c r="J169" s="51">
        <f>J170</f>
        <v>0</v>
      </c>
      <c r="K169" s="51">
        <f>K170</f>
        <v>0</v>
      </c>
      <c r="L169" s="67"/>
      <c r="M169" s="70"/>
    </row>
    <row r="170" spans="1:13" ht="12.75" customHeight="1">
      <c r="A170" s="3" t="s">
        <v>23</v>
      </c>
      <c r="B170" s="13" t="s">
        <v>94</v>
      </c>
      <c r="C170" s="13" t="s">
        <v>124</v>
      </c>
      <c r="D170" s="13" t="s">
        <v>326</v>
      </c>
      <c r="E170" s="13" t="s">
        <v>115</v>
      </c>
      <c r="F170" s="13" t="s">
        <v>51</v>
      </c>
      <c r="G170" s="43">
        <f t="shared" si="14"/>
        <v>65.37</v>
      </c>
      <c r="H170" s="43">
        <v>0</v>
      </c>
      <c r="I170" s="43">
        <v>65.37</v>
      </c>
      <c r="J170" s="43">
        <v>0</v>
      </c>
      <c r="K170" s="43">
        <v>0</v>
      </c>
      <c r="L170" s="67"/>
      <c r="M170" s="70"/>
    </row>
    <row r="171" spans="1:13" ht="39.75" customHeight="1">
      <c r="A171" s="27" t="s">
        <v>328</v>
      </c>
      <c r="B171" s="28" t="s">
        <v>94</v>
      </c>
      <c r="C171" s="28" t="s">
        <v>124</v>
      </c>
      <c r="D171" s="28" t="s">
        <v>329</v>
      </c>
      <c r="E171" s="28" t="s">
        <v>115</v>
      </c>
      <c r="F171" s="28" t="s">
        <v>49</v>
      </c>
      <c r="G171" s="51">
        <f t="shared" si="14"/>
        <v>65</v>
      </c>
      <c r="H171" s="51">
        <f>H172</f>
        <v>0</v>
      </c>
      <c r="I171" s="51">
        <f>I172</f>
        <v>65</v>
      </c>
      <c r="J171" s="51">
        <f>J172</f>
        <v>0</v>
      </c>
      <c r="K171" s="51">
        <f>K172</f>
        <v>0</v>
      </c>
      <c r="L171" s="67"/>
      <c r="M171" s="70"/>
    </row>
    <row r="172" spans="1:13" ht="16.5" customHeight="1">
      <c r="A172" s="3" t="s">
        <v>32</v>
      </c>
      <c r="B172" s="13" t="s">
        <v>94</v>
      </c>
      <c r="C172" s="13" t="s">
        <v>124</v>
      </c>
      <c r="D172" s="13" t="s">
        <v>329</v>
      </c>
      <c r="E172" s="13" t="s">
        <v>115</v>
      </c>
      <c r="F172" s="13" t="s">
        <v>54</v>
      </c>
      <c r="G172" s="43">
        <f t="shared" si="14"/>
        <v>65</v>
      </c>
      <c r="H172" s="43">
        <v>0</v>
      </c>
      <c r="I172" s="43">
        <v>65</v>
      </c>
      <c r="J172" s="43">
        <v>0</v>
      </c>
      <c r="K172" s="43">
        <v>0</v>
      </c>
      <c r="L172" s="67"/>
      <c r="M172" s="70"/>
    </row>
    <row r="173" spans="1:13" ht="49.5" customHeight="1" hidden="1">
      <c r="A173" s="27" t="s">
        <v>330</v>
      </c>
      <c r="B173" s="28" t="s">
        <v>94</v>
      </c>
      <c r="C173" s="28" t="s">
        <v>124</v>
      </c>
      <c r="D173" s="28" t="s">
        <v>331</v>
      </c>
      <c r="E173" s="28" t="s">
        <v>115</v>
      </c>
      <c r="F173" s="28" t="s">
        <v>49</v>
      </c>
      <c r="G173" s="51">
        <f t="shared" si="14"/>
        <v>0</v>
      </c>
      <c r="H173" s="51">
        <f>H174</f>
        <v>0</v>
      </c>
      <c r="I173" s="51">
        <f>I174</f>
        <v>0</v>
      </c>
      <c r="J173" s="51">
        <f>J174</f>
        <v>0</v>
      </c>
      <c r="K173" s="51">
        <f>K174</f>
        <v>0</v>
      </c>
      <c r="L173" s="67"/>
      <c r="M173" s="70"/>
    </row>
    <row r="174" spans="1:13" ht="12.75" customHeight="1" hidden="1">
      <c r="A174" s="3" t="s">
        <v>32</v>
      </c>
      <c r="B174" s="13" t="s">
        <v>94</v>
      </c>
      <c r="C174" s="13" t="s">
        <v>124</v>
      </c>
      <c r="D174" s="13" t="s">
        <v>331</v>
      </c>
      <c r="E174" s="13" t="s">
        <v>115</v>
      </c>
      <c r="F174" s="13" t="s">
        <v>54</v>
      </c>
      <c r="G174" s="43">
        <f t="shared" si="14"/>
        <v>0</v>
      </c>
      <c r="H174" s="43">
        <v>0</v>
      </c>
      <c r="I174" s="43">
        <v>0</v>
      </c>
      <c r="J174" s="43">
        <f>75-75</f>
        <v>0</v>
      </c>
      <c r="K174" s="43">
        <v>0</v>
      </c>
      <c r="L174" s="67"/>
      <c r="M174" s="70"/>
    </row>
    <row r="175" spans="1:13" ht="22.5" customHeight="1">
      <c r="A175" s="27" t="s">
        <v>332</v>
      </c>
      <c r="B175" s="28" t="s">
        <v>94</v>
      </c>
      <c r="C175" s="28" t="s">
        <v>124</v>
      </c>
      <c r="D175" s="28" t="s">
        <v>333</v>
      </c>
      <c r="E175" s="28" t="s">
        <v>115</v>
      </c>
      <c r="F175" s="28" t="s">
        <v>49</v>
      </c>
      <c r="G175" s="51">
        <f t="shared" si="14"/>
        <v>96</v>
      </c>
      <c r="H175" s="51">
        <f>H176</f>
        <v>0</v>
      </c>
      <c r="I175" s="51">
        <f>I176</f>
        <v>0</v>
      </c>
      <c r="J175" s="51">
        <f>J176</f>
        <v>0</v>
      </c>
      <c r="K175" s="51">
        <f>K176</f>
        <v>96</v>
      </c>
      <c r="L175" s="67"/>
      <c r="M175" s="70"/>
    </row>
    <row r="176" spans="1:13" ht="12.75" customHeight="1">
      <c r="A176" s="3" t="s">
        <v>32</v>
      </c>
      <c r="B176" s="13" t="s">
        <v>94</v>
      </c>
      <c r="C176" s="13" t="s">
        <v>124</v>
      </c>
      <c r="D176" s="13" t="s">
        <v>333</v>
      </c>
      <c r="E176" s="13" t="s">
        <v>115</v>
      </c>
      <c r="F176" s="13" t="s">
        <v>54</v>
      </c>
      <c r="G176" s="43">
        <f t="shared" si="14"/>
        <v>96</v>
      </c>
      <c r="H176" s="43">
        <v>0</v>
      </c>
      <c r="I176" s="43">
        <v>0</v>
      </c>
      <c r="J176" s="43">
        <v>0</v>
      </c>
      <c r="K176" s="43">
        <v>96</v>
      </c>
      <c r="L176" s="67"/>
      <c r="M176" s="70"/>
    </row>
    <row r="177" spans="1:13" ht="62.25" customHeight="1">
      <c r="A177" s="27" t="s">
        <v>362</v>
      </c>
      <c r="B177" s="28" t="s">
        <v>94</v>
      </c>
      <c r="C177" s="28" t="s">
        <v>124</v>
      </c>
      <c r="D177" s="28" t="s">
        <v>363</v>
      </c>
      <c r="E177" s="28" t="s">
        <v>115</v>
      </c>
      <c r="F177" s="28" t="s">
        <v>49</v>
      </c>
      <c r="G177" s="51">
        <f>H177+I177+J177+K177</f>
        <v>329.705</v>
      </c>
      <c r="H177" s="51">
        <f>H178</f>
        <v>0</v>
      </c>
      <c r="I177" s="51">
        <f>I178</f>
        <v>0</v>
      </c>
      <c r="J177" s="51">
        <f>J178</f>
        <v>329.705</v>
      </c>
      <c r="K177" s="51">
        <f>K178</f>
        <v>0</v>
      </c>
      <c r="L177" s="67"/>
      <c r="M177" s="70"/>
    </row>
    <row r="178" spans="1:13" ht="12.75" customHeight="1">
      <c r="A178" s="3" t="s">
        <v>149</v>
      </c>
      <c r="B178" s="13" t="s">
        <v>94</v>
      </c>
      <c r="C178" s="13" t="s">
        <v>124</v>
      </c>
      <c r="D178" s="13" t="s">
        <v>363</v>
      </c>
      <c r="E178" s="13" t="s">
        <v>115</v>
      </c>
      <c r="F178" s="13" t="s">
        <v>53</v>
      </c>
      <c r="G178" s="43">
        <f>H178+I178+J178+K178</f>
        <v>329.705</v>
      </c>
      <c r="H178" s="43">
        <v>0</v>
      </c>
      <c r="I178" s="43">
        <v>0</v>
      </c>
      <c r="J178" s="43">
        <v>329.705</v>
      </c>
      <c r="K178" s="43">
        <v>0</v>
      </c>
      <c r="L178" s="67"/>
      <c r="M178" s="70"/>
    </row>
    <row r="179" spans="1:13" ht="29.25" customHeight="1">
      <c r="A179" s="27" t="s">
        <v>382</v>
      </c>
      <c r="B179" s="28" t="s">
        <v>94</v>
      </c>
      <c r="C179" s="28" t="s">
        <v>124</v>
      </c>
      <c r="D179" s="28" t="s">
        <v>381</v>
      </c>
      <c r="E179" s="28" t="s">
        <v>115</v>
      </c>
      <c r="F179" s="28" t="s">
        <v>49</v>
      </c>
      <c r="G179" s="51">
        <f>H179+I179+J179+K179</f>
        <v>373.204</v>
      </c>
      <c r="H179" s="51">
        <f>H180</f>
        <v>0</v>
      </c>
      <c r="I179" s="51">
        <f>I180</f>
        <v>0</v>
      </c>
      <c r="J179" s="51">
        <f>J180</f>
        <v>243</v>
      </c>
      <c r="K179" s="51">
        <f>K180</f>
        <v>130.204</v>
      </c>
      <c r="L179" s="67"/>
      <c r="M179" s="70"/>
    </row>
    <row r="180" spans="1:13" ht="12.75" customHeight="1">
      <c r="A180" s="3" t="s">
        <v>149</v>
      </c>
      <c r="B180" s="13" t="s">
        <v>94</v>
      </c>
      <c r="C180" s="13" t="s">
        <v>124</v>
      </c>
      <c r="D180" s="13" t="s">
        <v>381</v>
      </c>
      <c r="E180" s="13" t="s">
        <v>115</v>
      </c>
      <c r="F180" s="13" t="s">
        <v>54</v>
      </c>
      <c r="G180" s="43">
        <f>H180+I180+J180+K180</f>
        <v>373.204</v>
      </c>
      <c r="H180" s="43">
        <v>0</v>
      </c>
      <c r="I180" s="43">
        <v>0</v>
      </c>
      <c r="J180" s="43">
        <v>243</v>
      </c>
      <c r="K180" s="43">
        <v>130.204</v>
      </c>
      <c r="L180" s="67"/>
      <c r="M180" s="70"/>
    </row>
    <row r="181" spans="1:13" ht="23.25" customHeight="1">
      <c r="A181" s="12" t="s">
        <v>308</v>
      </c>
      <c r="B181" s="14" t="s">
        <v>94</v>
      </c>
      <c r="C181" s="14" t="s">
        <v>124</v>
      </c>
      <c r="D181" s="14" t="s">
        <v>190</v>
      </c>
      <c r="E181" s="14" t="s">
        <v>148</v>
      </c>
      <c r="F181" s="14"/>
      <c r="G181" s="50">
        <f>G182</f>
        <v>2386.54</v>
      </c>
      <c r="H181" s="50">
        <f>H182</f>
        <v>338</v>
      </c>
      <c r="I181" s="50">
        <f>I182</f>
        <v>678.348</v>
      </c>
      <c r="J181" s="50">
        <f>J182</f>
        <v>270.228</v>
      </c>
      <c r="K181" s="50">
        <f>K182</f>
        <v>1099.964</v>
      </c>
      <c r="L181" s="67"/>
      <c r="M181" s="67"/>
    </row>
    <row r="182" spans="1:13" ht="48.75" customHeight="1">
      <c r="A182" s="27" t="s">
        <v>189</v>
      </c>
      <c r="B182" s="28" t="s">
        <v>94</v>
      </c>
      <c r="C182" s="28" t="s">
        <v>124</v>
      </c>
      <c r="D182" s="28" t="s">
        <v>191</v>
      </c>
      <c r="E182" s="28" t="s">
        <v>115</v>
      </c>
      <c r="F182" s="28" t="s">
        <v>49</v>
      </c>
      <c r="G182" s="51">
        <f>G183+G184</f>
        <v>2386.54</v>
      </c>
      <c r="H182" s="51">
        <f>H183+H184</f>
        <v>338</v>
      </c>
      <c r="I182" s="51">
        <f>I183+I184</f>
        <v>678.348</v>
      </c>
      <c r="J182" s="51">
        <f>J183+J184</f>
        <v>270.228</v>
      </c>
      <c r="K182" s="51">
        <f>K183+K184</f>
        <v>1099.964</v>
      </c>
      <c r="L182" s="67"/>
      <c r="M182" s="67"/>
    </row>
    <row r="183" spans="1:13" ht="14.25" customHeight="1">
      <c r="A183" s="3" t="s">
        <v>149</v>
      </c>
      <c r="B183" s="13" t="s">
        <v>94</v>
      </c>
      <c r="C183" s="13" t="s">
        <v>124</v>
      </c>
      <c r="D183" s="13" t="s">
        <v>191</v>
      </c>
      <c r="E183" s="13" t="s">
        <v>115</v>
      </c>
      <c r="F183" s="13" t="s">
        <v>53</v>
      </c>
      <c r="G183" s="43">
        <f>H183+I183+J183+K183</f>
        <v>1877.2</v>
      </c>
      <c r="H183" s="43">
        <v>338</v>
      </c>
      <c r="I183" s="43">
        <v>678.348</v>
      </c>
      <c r="J183" s="43">
        <v>270.228</v>
      </c>
      <c r="K183" s="43">
        <v>590.624</v>
      </c>
      <c r="L183" s="67"/>
      <c r="M183" s="67"/>
    </row>
    <row r="184" spans="1:13" ht="14.25" customHeight="1">
      <c r="A184" s="3" t="s">
        <v>39</v>
      </c>
      <c r="B184" s="13" t="s">
        <v>94</v>
      </c>
      <c r="C184" s="13" t="s">
        <v>124</v>
      </c>
      <c r="D184" s="13" t="s">
        <v>191</v>
      </c>
      <c r="E184" s="13" t="s">
        <v>115</v>
      </c>
      <c r="F184" s="13" t="s">
        <v>59</v>
      </c>
      <c r="G184" s="43">
        <f>H184+I184+J184+K184</f>
        <v>509.34</v>
      </c>
      <c r="H184" s="43">
        <v>0</v>
      </c>
      <c r="I184" s="43">
        <v>0</v>
      </c>
      <c r="J184" s="43">
        <v>0</v>
      </c>
      <c r="K184" s="43">
        <v>509.34</v>
      </c>
      <c r="L184" s="67"/>
      <c r="M184" s="67"/>
    </row>
    <row r="185" spans="1:13" ht="97.5" customHeight="1" hidden="1">
      <c r="A185" s="26" t="s">
        <v>192</v>
      </c>
      <c r="B185" s="13" t="s">
        <v>94</v>
      </c>
      <c r="C185" s="13" t="s">
        <v>124</v>
      </c>
      <c r="D185" s="14" t="s">
        <v>193</v>
      </c>
      <c r="E185" s="14" t="s">
        <v>42</v>
      </c>
      <c r="F185" s="14"/>
      <c r="G185" s="50">
        <f>G186</f>
        <v>0</v>
      </c>
      <c r="H185" s="50">
        <f>H186</f>
        <v>0</v>
      </c>
      <c r="I185" s="50">
        <f>I186</f>
        <v>0</v>
      </c>
      <c r="J185" s="50">
        <f>J186</f>
        <v>0</v>
      </c>
      <c r="K185" s="50">
        <f>K186</f>
        <v>0</v>
      </c>
      <c r="L185" s="67"/>
      <c r="M185" s="67"/>
    </row>
    <row r="186" spans="1:13" ht="14.25" customHeight="1" hidden="1">
      <c r="A186" s="3" t="s">
        <v>122</v>
      </c>
      <c r="B186" s="13" t="s">
        <v>94</v>
      </c>
      <c r="C186" s="13" t="s">
        <v>124</v>
      </c>
      <c r="D186" s="13" t="s">
        <v>193</v>
      </c>
      <c r="E186" s="13" t="s">
        <v>157</v>
      </c>
      <c r="F186" s="13" t="s">
        <v>86</v>
      </c>
      <c r="G186" s="43">
        <f>H186+I186+J186+K186</f>
        <v>0</v>
      </c>
      <c r="H186" s="43">
        <v>0</v>
      </c>
      <c r="I186" s="43">
        <v>0</v>
      </c>
      <c r="J186" s="43">
        <v>0</v>
      </c>
      <c r="K186" s="43">
        <v>0</v>
      </c>
      <c r="L186" s="67"/>
      <c r="M186" s="67"/>
    </row>
    <row r="187" spans="1:13" ht="69.75" customHeight="1" hidden="1">
      <c r="A187" s="26" t="s">
        <v>192</v>
      </c>
      <c r="B187" s="13" t="s">
        <v>94</v>
      </c>
      <c r="C187" s="13" t="s">
        <v>124</v>
      </c>
      <c r="D187" s="14" t="s">
        <v>364</v>
      </c>
      <c r="E187" s="14" t="s">
        <v>42</v>
      </c>
      <c r="F187" s="14"/>
      <c r="G187" s="50">
        <f>G188</f>
        <v>0</v>
      </c>
      <c r="H187" s="50">
        <f>H188</f>
        <v>0</v>
      </c>
      <c r="I187" s="50">
        <f>I188</f>
        <v>0</v>
      </c>
      <c r="J187" s="50">
        <f>J188</f>
        <v>0</v>
      </c>
      <c r="K187" s="50">
        <f>K188</f>
        <v>0</v>
      </c>
      <c r="L187" s="67"/>
      <c r="M187" s="67"/>
    </row>
    <row r="188" spans="1:13" ht="14.25" customHeight="1" hidden="1">
      <c r="A188" s="3" t="s">
        <v>122</v>
      </c>
      <c r="B188" s="13" t="s">
        <v>94</v>
      </c>
      <c r="C188" s="13" t="s">
        <v>124</v>
      </c>
      <c r="D188" s="13" t="s">
        <v>364</v>
      </c>
      <c r="E188" s="13" t="s">
        <v>157</v>
      </c>
      <c r="F188" s="13" t="s">
        <v>86</v>
      </c>
      <c r="G188" s="43">
        <f>H188+I188+J188+K188</f>
        <v>0</v>
      </c>
      <c r="H188" s="43">
        <v>0</v>
      </c>
      <c r="I188" s="43">
        <v>0</v>
      </c>
      <c r="J188" s="43">
        <v>0</v>
      </c>
      <c r="K188" s="43">
        <v>0</v>
      </c>
      <c r="L188" s="67"/>
      <c r="M188" s="67"/>
    </row>
    <row r="189" spans="1:13" ht="18" customHeight="1">
      <c r="A189" s="23" t="s">
        <v>96</v>
      </c>
      <c r="B189" s="25" t="s">
        <v>94</v>
      </c>
      <c r="C189" s="25" t="s">
        <v>67</v>
      </c>
      <c r="D189" s="14" t="s">
        <v>182</v>
      </c>
      <c r="E189" s="25" t="s">
        <v>68</v>
      </c>
      <c r="F189" s="25"/>
      <c r="G189" s="45">
        <f>H189+I189+J189+K189</f>
        <v>9804.12206</v>
      </c>
      <c r="H189" s="45">
        <f>H190+H194+H212+H215+H216+H214+H213</f>
        <v>1895.74308</v>
      </c>
      <c r="I189" s="45">
        <f>I190+I194+I212+I215+I216+I214+I213</f>
        <v>2266.67555</v>
      </c>
      <c r="J189" s="45">
        <f>J190+J194+J212+J215+J216+J214+J213</f>
        <v>1811.5067399999998</v>
      </c>
      <c r="K189" s="45">
        <f>K190+K194+K212+K215+K216+K214+K213</f>
        <v>3830.1966899999998</v>
      </c>
      <c r="L189" s="65"/>
      <c r="M189" s="65"/>
    </row>
    <row r="190" spans="1:13" ht="15" customHeight="1">
      <c r="A190" s="3" t="s">
        <v>17</v>
      </c>
      <c r="B190" s="14"/>
      <c r="C190" s="14"/>
      <c r="D190" s="14"/>
      <c r="E190" s="14"/>
      <c r="F190" s="13" t="s">
        <v>43</v>
      </c>
      <c r="G190" s="43">
        <f>H190+I190+J190+K190</f>
        <v>1179.65985</v>
      </c>
      <c r="H190" s="43">
        <f>H191+H193</f>
        <v>287.03954</v>
      </c>
      <c r="I190" s="43">
        <f>I191+I193</f>
        <v>353.27887999999996</v>
      </c>
      <c r="J190" s="43">
        <f>J191+J193</f>
        <v>459.21326</v>
      </c>
      <c r="K190" s="43">
        <f>K191+K193+K192</f>
        <v>80.12817</v>
      </c>
      <c r="L190" s="69"/>
      <c r="M190" s="69"/>
    </row>
    <row r="191" spans="1:13" ht="13.5" customHeight="1">
      <c r="A191" s="2" t="s">
        <v>18</v>
      </c>
      <c r="B191" s="14"/>
      <c r="C191" s="14"/>
      <c r="D191" s="14"/>
      <c r="E191" s="14"/>
      <c r="F191" s="13" t="s">
        <v>44</v>
      </c>
      <c r="G191" s="43">
        <f>H191+I191+J191+K191</f>
        <v>908.1281399999999</v>
      </c>
      <c r="H191" s="43">
        <f>H270</f>
        <v>220.46047</v>
      </c>
      <c r="I191" s="43">
        <f>I270</f>
        <v>271.7329</v>
      </c>
      <c r="J191" s="43">
        <f>J270</f>
        <v>355.32018</v>
      </c>
      <c r="K191" s="43">
        <f>K270</f>
        <v>60.61459</v>
      </c>
      <c r="L191" s="69"/>
      <c r="M191" s="69"/>
    </row>
    <row r="192" spans="1:13" ht="15" customHeight="1" hidden="1">
      <c r="A192" s="2" t="s">
        <v>19</v>
      </c>
      <c r="B192" s="14"/>
      <c r="C192" s="14"/>
      <c r="D192" s="14"/>
      <c r="E192" s="14"/>
      <c r="F192" s="13" t="s">
        <v>45</v>
      </c>
      <c r="G192" s="43">
        <f>K192</f>
        <v>0</v>
      </c>
      <c r="H192" s="43"/>
      <c r="I192" s="43"/>
      <c r="J192" s="43"/>
      <c r="K192" s="43">
        <f>K271</f>
        <v>0</v>
      </c>
      <c r="L192" s="69"/>
      <c r="M192" s="69"/>
    </row>
    <row r="193" spans="1:13" ht="13.5" customHeight="1">
      <c r="A193" s="2" t="s">
        <v>20</v>
      </c>
      <c r="B193" s="14"/>
      <c r="C193" s="14"/>
      <c r="D193" s="14"/>
      <c r="E193" s="14"/>
      <c r="F193" s="13" t="s">
        <v>46</v>
      </c>
      <c r="G193" s="43">
        <f>H193+I193+J193+K193</f>
        <v>271.53171</v>
      </c>
      <c r="H193" s="43">
        <f>H272</f>
        <v>66.57907</v>
      </c>
      <c r="I193" s="43">
        <f>I272</f>
        <v>81.54598</v>
      </c>
      <c r="J193" s="43">
        <f>J272</f>
        <v>103.89308</v>
      </c>
      <c r="K193" s="43">
        <f>K272</f>
        <v>19.51358</v>
      </c>
      <c r="L193" s="69"/>
      <c r="M193" s="69"/>
    </row>
    <row r="194" spans="1:13" ht="14.25" customHeight="1">
      <c r="A194" s="2" t="s">
        <v>21</v>
      </c>
      <c r="B194" s="14"/>
      <c r="C194" s="14"/>
      <c r="D194" s="14"/>
      <c r="E194" s="14"/>
      <c r="F194" s="13" t="s">
        <v>49</v>
      </c>
      <c r="G194" s="43">
        <f>H194+I194+J194+K194</f>
        <v>7832.457709999999</v>
      </c>
      <c r="H194" s="43">
        <f>H195+H197+H202+H208+H196</f>
        <v>1608.70354</v>
      </c>
      <c r="I194" s="43">
        <f>I195+I197+I202+I208+I196</f>
        <v>1302.71117</v>
      </c>
      <c r="J194" s="43">
        <f>J195+J197+J202+J208+J196</f>
        <v>1352.2934799999998</v>
      </c>
      <c r="K194" s="43">
        <f>K195+K197+K202+K208+K196</f>
        <v>3568.74952</v>
      </c>
      <c r="L194" s="69"/>
      <c r="M194" s="69"/>
    </row>
    <row r="195" spans="1:13" ht="13.5" customHeight="1" hidden="1">
      <c r="A195" s="2" t="s">
        <v>22</v>
      </c>
      <c r="B195" s="14"/>
      <c r="C195" s="14"/>
      <c r="D195" s="14"/>
      <c r="E195" s="14"/>
      <c r="F195" s="13" t="s">
        <v>50</v>
      </c>
      <c r="G195" s="43">
        <f>H195+I195+J195+K195</f>
        <v>0</v>
      </c>
      <c r="H195" s="43"/>
      <c r="I195" s="43"/>
      <c r="J195" s="43"/>
      <c r="K195" s="43"/>
      <c r="L195" s="69"/>
      <c r="M195" s="69"/>
    </row>
    <row r="196" spans="1:13" ht="13.5" customHeight="1" hidden="1">
      <c r="A196" s="2" t="s">
        <v>23</v>
      </c>
      <c r="B196" s="14"/>
      <c r="C196" s="14"/>
      <c r="D196" s="14"/>
      <c r="E196" s="14"/>
      <c r="F196" s="13" t="s">
        <v>51</v>
      </c>
      <c r="G196" s="43">
        <f>H196+I196+J196+K196</f>
        <v>0</v>
      </c>
      <c r="H196" s="43"/>
      <c r="I196" s="43"/>
      <c r="J196" s="43"/>
      <c r="K196" s="43"/>
      <c r="L196" s="69"/>
      <c r="M196" s="69"/>
    </row>
    <row r="197" spans="1:13" ht="12" customHeight="1">
      <c r="A197" s="2" t="s">
        <v>24</v>
      </c>
      <c r="B197" s="14"/>
      <c r="C197" s="14"/>
      <c r="D197" s="14"/>
      <c r="E197" s="14"/>
      <c r="F197" s="13" t="s">
        <v>52</v>
      </c>
      <c r="G197" s="43">
        <f>H197+I197+J197+K197</f>
        <v>3808.9484300000004</v>
      </c>
      <c r="H197" s="43">
        <f>H199+H200+H201</f>
        <v>1165.72076</v>
      </c>
      <c r="I197" s="43">
        <f>I199+I200+I201</f>
        <v>608.09466</v>
      </c>
      <c r="J197" s="43">
        <f>J199+J200+J201</f>
        <v>571.83402</v>
      </c>
      <c r="K197" s="43">
        <f>K199+K200+K201</f>
        <v>1463.29899</v>
      </c>
      <c r="L197" s="69"/>
      <c r="M197" s="69"/>
    </row>
    <row r="198" spans="1:13" ht="13.5" customHeight="1">
      <c r="A198" s="2" t="s">
        <v>25</v>
      </c>
      <c r="B198" s="14"/>
      <c r="C198" s="14"/>
      <c r="D198" s="14"/>
      <c r="E198" s="14"/>
      <c r="F198" s="13"/>
      <c r="G198" s="43"/>
      <c r="H198" s="43"/>
      <c r="I198" s="43"/>
      <c r="J198" s="43"/>
      <c r="K198" s="43"/>
      <c r="L198" s="69"/>
      <c r="M198" s="69"/>
    </row>
    <row r="199" spans="1:13" ht="12.75" customHeight="1" hidden="1">
      <c r="A199" s="2" t="s">
        <v>26</v>
      </c>
      <c r="B199" s="14"/>
      <c r="C199" s="14"/>
      <c r="D199" s="14"/>
      <c r="E199" s="14"/>
      <c r="F199" s="13" t="s">
        <v>52</v>
      </c>
      <c r="G199" s="43">
        <f>H199+I199+J199+K199</f>
        <v>0</v>
      </c>
      <c r="H199" s="43"/>
      <c r="I199" s="43"/>
      <c r="J199" s="43"/>
      <c r="K199" s="43"/>
      <c r="L199" s="69"/>
      <c r="M199" s="69"/>
    </row>
    <row r="200" spans="1:13" ht="12" customHeight="1">
      <c r="A200" s="2" t="s">
        <v>27</v>
      </c>
      <c r="B200" s="14"/>
      <c r="C200" s="14"/>
      <c r="D200" s="14"/>
      <c r="E200" s="14"/>
      <c r="F200" s="13" t="s">
        <v>52</v>
      </c>
      <c r="G200" s="43">
        <f>H200+J200+I200+K200</f>
        <v>3808.9484300000004</v>
      </c>
      <c r="H200" s="43">
        <f>H242</f>
        <v>1165.72076</v>
      </c>
      <c r="I200" s="43">
        <f>I242</f>
        <v>608.09466</v>
      </c>
      <c r="J200" s="43">
        <f>J242</f>
        <v>571.83402</v>
      </c>
      <c r="K200" s="43">
        <f>K242</f>
        <v>1463.29899</v>
      </c>
      <c r="L200" s="69"/>
      <c r="M200" s="69"/>
    </row>
    <row r="201" spans="1:13" ht="12" customHeight="1" hidden="1">
      <c r="A201" s="2" t="s">
        <v>28</v>
      </c>
      <c r="B201" s="14"/>
      <c r="C201" s="14"/>
      <c r="D201" s="14"/>
      <c r="E201" s="14"/>
      <c r="F201" s="13" t="s">
        <v>52</v>
      </c>
      <c r="G201" s="43">
        <f>H201+I201+J201+K201</f>
        <v>0</v>
      </c>
      <c r="H201" s="43"/>
      <c r="I201" s="43"/>
      <c r="J201" s="43"/>
      <c r="K201" s="43"/>
      <c r="L201" s="69"/>
      <c r="M201" s="69"/>
    </row>
    <row r="202" spans="1:13" ht="10.5" customHeight="1">
      <c r="A202" s="2" t="s">
        <v>149</v>
      </c>
      <c r="B202" s="14"/>
      <c r="C202" s="14"/>
      <c r="D202" s="14"/>
      <c r="E202" s="14"/>
      <c r="F202" s="13" t="s">
        <v>53</v>
      </c>
      <c r="G202" s="43">
        <f>H202+I202+J202+K202</f>
        <v>3558.26278</v>
      </c>
      <c r="H202" s="43">
        <f>H204+H205+H207+H206</f>
        <v>442.98278</v>
      </c>
      <c r="I202" s="43">
        <f>I204+I205+I207+I206</f>
        <v>694.61651</v>
      </c>
      <c r="J202" s="43">
        <f>J204+J205+J207+J206</f>
        <v>688.08046</v>
      </c>
      <c r="K202" s="43">
        <f>K205+K204+K207+K206</f>
        <v>1732.58303</v>
      </c>
      <c r="L202" s="69"/>
      <c r="M202" s="69"/>
    </row>
    <row r="203" spans="1:13" ht="13.5" customHeight="1" hidden="1">
      <c r="A203" s="2" t="s">
        <v>25</v>
      </c>
      <c r="B203" s="14"/>
      <c r="C203" s="14"/>
      <c r="D203" s="14"/>
      <c r="E203" s="14"/>
      <c r="F203" s="13"/>
      <c r="G203" s="43"/>
      <c r="H203" s="43"/>
      <c r="I203" s="43"/>
      <c r="J203" s="43"/>
      <c r="K203" s="43"/>
      <c r="L203" s="69"/>
      <c r="M203" s="69"/>
    </row>
    <row r="204" spans="1:13" ht="15" customHeight="1" hidden="1">
      <c r="A204" s="2" t="s">
        <v>30</v>
      </c>
      <c r="B204" s="14"/>
      <c r="C204" s="14"/>
      <c r="D204" s="14"/>
      <c r="E204" s="14"/>
      <c r="F204" s="13" t="s">
        <v>53</v>
      </c>
      <c r="G204" s="43">
        <f>H204+J204+I204+K204</f>
        <v>0</v>
      </c>
      <c r="H204" s="43"/>
      <c r="I204" s="43"/>
      <c r="J204" s="43"/>
      <c r="K204" s="43"/>
      <c r="L204" s="69"/>
      <c r="M204" s="69"/>
    </row>
    <row r="205" spans="1:13" ht="12" customHeight="1" hidden="1">
      <c r="A205" s="2" t="s">
        <v>31</v>
      </c>
      <c r="B205" s="14"/>
      <c r="C205" s="14"/>
      <c r="D205" s="14"/>
      <c r="E205" s="14"/>
      <c r="F205" s="13" t="s">
        <v>53</v>
      </c>
      <c r="G205" s="43">
        <f>H205+I205+J205+K205</f>
        <v>0</v>
      </c>
      <c r="H205" s="43"/>
      <c r="I205" s="43"/>
      <c r="J205" s="43"/>
      <c r="K205" s="43"/>
      <c r="L205" s="69"/>
      <c r="M205" s="69"/>
    </row>
    <row r="206" spans="1:13" ht="14.25" customHeight="1" hidden="1">
      <c r="A206" s="2" t="s">
        <v>106</v>
      </c>
      <c r="B206" s="14"/>
      <c r="C206" s="14"/>
      <c r="D206" s="14"/>
      <c r="E206" s="14"/>
      <c r="F206" s="13" t="s">
        <v>53</v>
      </c>
      <c r="G206" s="43">
        <f>H206+I206+J206+K206</f>
        <v>0</v>
      </c>
      <c r="H206" s="43"/>
      <c r="I206" s="43"/>
      <c r="J206" s="43"/>
      <c r="K206" s="43"/>
      <c r="L206" s="69"/>
      <c r="M206" s="69"/>
    </row>
    <row r="207" spans="1:13" ht="15" customHeight="1">
      <c r="A207" s="2" t="s">
        <v>89</v>
      </c>
      <c r="B207" s="14"/>
      <c r="C207" s="14"/>
      <c r="D207" s="15"/>
      <c r="E207" s="14"/>
      <c r="F207" s="13" t="s">
        <v>53</v>
      </c>
      <c r="G207" s="43">
        <f>H207+I207+J207+K207</f>
        <v>3558.26278</v>
      </c>
      <c r="H207" s="43">
        <f>H226+H249+H251+H254+H256+H246+H228+H232</f>
        <v>442.98278</v>
      </c>
      <c r="I207" s="43">
        <f>I226+I249+I251+I254+I256+I246+I228+I232</f>
        <v>694.61651</v>
      </c>
      <c r="J207" s="43">
        <f>J226+J249+J251+J254+J256+J246+J228+J232</f>
        <v>688.08046</v>
      </c>
      <c r="K207" s="43">
        <f>K226+K249+K251+K254+K256+K246+K228+K232</f>
        <v>1732.58303</v>
      </c>
      <c r="L207" s="69"/>
      <c r="M207" s="69"/>
    </row>
    <row r="208" spans="1:13" ht="12" customHeight="1">
      <c r="A208" s="2" t="s">
        <v>32</v>
      </c>
      <c r="B208" s="14"/>
      <c r="C208" s="14"/>
      <c r="D208" s="14"/>
      <c r="E208" s="14"/>
      <c r="F208" s="13" t="s">
        <v>54</v>
      </c>
      <c r="G208" s="43">
        <f>H208+I208+J208+K208</f>
        <v>465.2465</v>
      </c>
      <c r="H208" s="43">
        <f>H210+H211</f>
        <v>0</v>
      </c>
      <c r="I208" s="43">
        <f>I210+I211</f>
        <v>0</v>
      </c>
      <c r="J208" s="43">
        <f>J210+J211</f>
        <v>92.379</v>
      </c>
      <c r="K208" s="43">
        <f>K210+K211</f>
        <v>372.8675</v>
      </c>
      <c r="L208" s="69"/>
      <c r="M208" s="69"/>
    </row>
    <row r="209" spans="1:13" ht="12" customHeight="1" hidden="1">
      <c r="A209" s="2" t="s">
        <v>25</v>
      </c>
      <c r="B209" s="14"/>
      <c r="C209" s="14"/>
      <c r="D209" s="14"/>
      <c r="E209" s="14"/>
      <c r="F209" s="13"/>
      <c r="G209" s="43"/>
      <c r="H209" s="43"/>
      <c r="I209" s="43"/>
      <c r="J209" s="43"/>
      <c r="K209" s="43"/>
      <c r="L209" s="69"/>
      <c r="M209" s="69"/>
    </row>
    <row r="210" spans="1:13" ht="12.75" customHeight="1">
      <c r="A210" s="2" t="s">
        <v>81</v>
      </c>
      <c r="B210" s="14"/>
      <c r="C210" s="14"/>
      <c r="D210" s="14"/>
      <c r="E210" s="14"/>
      <c r="F210" s="13" t="s">
        <v>54</v>
      </c>
      <c r="G210" s="43">
        <f aca="true" t="shared" si="15" ref="G210:G217">H210+I210+J210+K210</f>
        <v>465.2465</v>
      </c>
      <c r="H210" s="43">
        <f>H240+H263+H259+H261</f>
        <v>0</v>
      </c>
      <c r="I210" s="43">
        <f>I240+I263+I259+I261</f>
        <v>0</v>
      </c>
      <c r="J210" s="43">
        <f>J240+J263+J259+J261</f>
        <v>92.379</v>
      </c>
      <c r="K210" s="43">
        <f>K240+K263+K259+K261+K265</f>
        <v>372.8675</v>
      </c>
      <c r="L210" s="69"/>
      <c r="M210" s="69"/>
    </row>
    <row r="211" spans="1:13" ht="14.25" customHeight="1" hidden="1">
      <c r="A211" s="2" t="s">
        <v>79</v>
      </c>
      <c r="B211" s="14"/>
      <c r="C211" s="14"/>
      <c r="D211" s="14"/>
      <c r="E211" s="14"/>
      <c r="F211" s="13" t="s">
        <v>54</v>
      </c>
      <c r="G211" s="43">
        <f t="shared" si="15"/>
        <v>0</v>
      </c>
      <c r="H211" s="43"/>
      <c r="I211" s="43"/>
      <c r="J211" s="43"/>
      <c r="K211" s="43"/>
      <c r="L211" s="69"/>
      <c r="M211" s="69"/>
    </row>
    <row r="212" spans="1:13" ht="10.5" customHeight="1" hidden="1">
      <c r="A212" s="2" t="s">
        <v>97</v>
      </c>
      <c r="B212" s="14"/>
      <c r="C212" s="14"/>
      <c r="D212" s="14"/>
      <c r="E212" s="14"/>
      <c r="F212" s="13" t="s">
        <v>74</v>
      </c>
      <c r="G212" s="43">
        <f t="shared" si="15"/>
        <v>0</v>
      </c>
      <c r="H212" s="43"/>
      <c r="I212" s="43"/>
      <c r="J212" s="43"/>
      <c r="K212" s="43"/>
      <c r="L212" s="69"/>
      <c r="M212" s="69"/>
    </row>
    <row r="213" spans="1:13" ht="10.5" customHeight="1">
      <c r="A213" s="2" t="s">
        <v>154</v>
      </c>
      <c r="B213" s="14"/>
      <c r="C213" s="14"/>
      <c r="D213" s="14"/>
      <c r="E213" s="14"/>
      <c r="F213" s="13" t="s">
        <v>69</v>
      </c>
      <c r="G213" s="43">
        <f>H213+I213+J213+K213</f>
        <v>702.0045</v>
      </c>
      <c r="H213" s="43">
        <f>H230</f>
        <v>0</v>
      </c>
      <c r="I213" s="43">
        <f>I230</f>
        <v>610.6855</v>
      </c>
      <c r="J213" s="43">
        <f>J230</f>
        <v>0</v>
      </c>
      <c r="K213" s="43">
        <f>K230</f>
        <v>91.319</v>
      </c>
      <c r="L213" s="69"/>
      <c r="M213" s="69"/>
    </row>
    <row r="214" spans="1:13" ht="15" customHeight="1" hidden="1">
      <c r="A214" s="2" t="s">
        <v>122</v>
      </c>
      <c r="B214" s="14"/>
      <c r="C214" s="14"/>
      <c r="D214" s="14"/>
      <c r="E214" s="14"/>
      <c r="F214" s="13" t="s">
        <v>86</v>
      </c>
      <c r="G214" s="43">
        <f>H214+I214+J214+K214</f>
        <v>0</v>
      </c>
      <c r="H214" s="43">
        <f>H236</f>
        <v>0</v>
      </c>
      <c r="I214" s="43">
        <f>I236</f>
        <v>0</v>
      </c>
      <c r="J214" s="43">
        <f>J236</f>
        <v>0</v>
      </c>
      <c r="K214" s="43">
        <f>K236</f>
        <v>0</v>
      </c>
      <c r="L214" s="69"/>
      <c r="M214" s="69"/>
    </row>
    <row r="215" spans="1:13" ht="13.5" customHeight="1">
      <c r="A215" s="2" t="s">
        <v>33</v>
      </c>
      <c r="B215" s="14"/>
      <c r="C215" s="14"/>
      <c r="D215" s="14"/>
      <c r="E215" s="14"/>
      <c r="F215" s="13" t="s">
        <v>55</v>
      </c>
      <c r="G215" s="43">
        <f t="shared" si="15"/>
        <v>50</v>
      </c>
      <c r="H215" s="43">
        <f>H243</f>
        <v>0</v>
      </c>
      <c r="I215" s="43">
        <f>I243</f>
        <v>0</v>
      </c>
      <c r="J215" s="43">
        <f>J243</f>
        <v>0</v>
      </c>
      <c r="K215" s="43">
        <f>K243</f>
        <v>50</v>
      </c>
      <c r="L215" s="69"/>
      <c r="M215" s="69"/>
    </row>
    <row r="216" spans="1:13" ht="15" customHeight="1">
      <c r="A216" s="3" t="s">
        <v>35</v>
      </c>
      <c r="B216" s="14"/>
      <c r="C216" s="14"/>
      <c r="D216" s="14"/>
      <c r="E216" s="14"/>
      <c r="F216" s="13" t="s">
        <v>57</v>
      </c>
      <c r="G216" s="43">
        <f t="shared" si="15"/>
        <v>40</v>
      </c>
      <c r="H216" s="43">
        <f>H217+H218</f>
        <v>0</v>
      </c>
      <c r="I216" s="43">
        <f>I217+I218</f>
        <v>0</v>
      </c>
      <c r="J216" s="43">
        <f>J217+J218</f>
        <v>0</v>
      </c>
      <c r="K216" s="43">
        <f>K217+K218</f>
        <v>40</v>
      </c>
      <c r="L216" s="69"/>
      <c r="M216" s="69"/>
    </row>
    <row r="217" spans="1:13" ht="11.25" customHeight="1" hidden="1">
      <c r="A217" s="3" t="s">
        <v>36</v>
      </c>
      <c r="B217" s="14"/>
      <c r="C217" s="14"/>
      <c r="D217" s="14"/>
      <c r="E217" s="14"/>
      <c r="F217" s="13" t="s">
        <v>58</v>
      </c>
      <c r="G217" s="43">
        <f t="shared" si="15"/>
        <v>0</v>
      </c>
      <c r="H217" s="43"/>
      <c r="I217" s="43"/>
      <c r="J217" s="43"/>
      <c r="K217" s="43"/>
      <c r="L217" s="69"/>
      <c r="M217" s="69"/>
    </row>
    <row r="218" spans="1:13" ht="14.25" customHeight="1">
      <c r="A218" s="3" t="s">
        <v>37</v>
      </c>
      <c r="B218" s="14"/>
      <c r="C218" s="14"/>
      <c r="D218" s="14"/>
      <c r="E218" s="14"/>
      <c r="F218" s="13" t="s">
        <v>59</v>
      </c>
      <c r="G218" s="43">
        <f>H218+J218+I218+K218</f>
        <v>40</v>
      </c>
      <c r="H218" s="43">
        <f>H220+H221</f>
        <v>0</v>
      </c>
      <c r="I218" s="43">
        <f>I220+I221</f>
        <v>0</v>
      </c>
      <c r="J218" s="43">
        <f>J220+J221</f>
        <v>0</v>
      </c>
      <c r="K218" s="43">
        <f>K220+K221</f>
        <v>40</v>
      </c>
      <c r="L218" s="69"/>
      <c r="M218" s="69"/>
    </row>
    <row r="219" spans="1:13" ht="12" customHeight="1" hidden="1">
      <c r="A219" s="3" t="s">
        <v>25</v>
      </c>
      <c r="B219" s="14"/>
      <c r="C219" s="14"/>
      <c r="D219" s="14"/>
      <c r="E219" s="14"/>
      <c r="F219" s="13"/>
      <c r="G219" s="43"/>
      <c r="H219" s="43"/>
      <c r="I219" s="43"/>
      <c r="J219" s="43"/>
      <c r="K219" s="43"/>
      <c r="L219" s="69"/>
      <c r="M219" s="69"/>
    </row>
    <row r="220" spans="1:13" ht="14.25" customHeight="1" hidden="1">
      <c r="A220" s="3" t="s">
        <v>38</v>
      </c>
      <c r="B220" s="14"/>
      <c r="C220" s="14"/>
      <c r="D220" s="14"/>
      <c r="E220" s="14"/>
      <c r="F220" s="13" t="s">
        <v>59</v>
      </c>
      <c r="G220" s="43">
        <f>H220+I220+J220+K220</f>
        <v>0</v>
      </c>
      <c r="H220" s="43"/>
      <c r="I220" s="43"/>
      <c r="J220" s="43"/>
      <c r="K220" s="43"/>
      <c r="L220" s="69"/>
      <c r="M220" s="69"/>
    </row>
    <row r="221" spans="1:13" ht="14.25" customHeight="1">
      <c r="A221" s="3" t="s">
        <v>39</v>
      </c>
      <c r="B221" s="14"/>
      <c r="C221" s="14"/>
      <c r="D221" s="14"/>
      <c r="E221" s="14"/>
      <c r="F221" s="13" t="s">
        <v>59</v>
      </c>
      <c r="G221" s="43">
        <f>H221+I221+J221+K221</f>
        <v>40</v>
      </c>
      <c r="H221" s="43">
        <f>H266</f>
        <v>0</v>
      </c>
      <c r="I221" s="43">
        <f>I266</f>
        <v>0</v>
      </c>
      <c r="J221" s="43">
        <f>J266</f>
        <v>0</v>
      </c>
      <c r="K221" s="43">
        <f>K266</f>
        <v>40</v>
      </c>
      <c r="L221" s="69"/>
      <c r="M221" s="69"/>
    </row>
    <row r="222" spans="1:13" ht="2.25" customHeight="1" hidden="1">
      <c r="A222" s="2"/>
      <c r="B222" s="14"/>
      <c r="C222" s="14"/>
      <c r="D222" s="14"/>
      <c r="E222" s="14"/>
      <c r="F222" s="14"/>
      <c r="G222" s="50"/>
      <c r="H222" s="50"/>
      <c r="I222" s="50"/>
      <c r="J222" s="50"/>
      <c r="K222" s="50"/>
      <c r="L222" s="65"/>
      <c r="M222" s="65"/>
    </row>
    <row r="223" spans="1:13" ht="17.25" customHeight="1">
      <c r="A223" s="23" t="s">
        <v>66</v>
      </c>
      <c r="B223" s="25" t="s">
        <v>94</v>
      </c>
      <c r="C223" s="25" t="s">
        <v>67</v>
      </c>
      <c r="D223" s="14" t="s">
        <v>182</v>
      </c>
      <c r="E223" s="25" t="s">
        <v>68</v>
      </c>
      <c r="F223" s="25"/>
      <c r="G223" s="45">
        <f aca="true" t="shared" si="16" ref="G223:G230">H223+I223+J223+K223</f>
        <v>9804.12206</v>
      </c>
      <c r="H223" s="45">
        <f>H233+H241+H224+H267</f>
        <v>1895.74308</v>
      </c>
      <c r="I223" s="45">
        <f>I233+I241+I224+I267</f>
        <v>2266.67555</v>
      </c>
      <c r="J223" s="45">
        <f>J233+J241+J224+J267</f>
        <v>1811.50674</v>
      </c>
      <c r="K223" s="45">
        <f>K233+K241+K224+K267</f>
        <v>3830.19669</v>
      </c>
      <c r="L223" s="65"/>
      <c r="M223" s="65"/>
    </row>
    <row r="224" spans="1:13" ht="14.25" customHeight="1">
      <c r="A224" s="23" t="s">
        <v>152</v>
      </c>
      <c r="B224" s="14" t="s">
        <v>94</v>
      </c>
      <c r="C224" s="14" t="s">
        <v>153</v>
      </c>
      <c r="D224" s="14" t="s">
        <v>182</v>
      </c>
      <c r="E224" s="14" t="s">
        <v>68</v>
      </c>
      <c r="F224" s="14"/>
      <c r="G224" s="45">
        <f t="shared" si="16"/>
        <v>2202.17231</v>
      </c>
      <c r="H224" s="45">
        <f>H225+H229+H227+H231</f>
        <v>253.98278</v>
      </c>
      <c r="I224" s="45">
        <f>I225+I229+I227+I231</f>
        <v>862.43101</v>
      </c>
      <c r="J224" s="45">
        <f>J225+J229+J227+J231</f>
        <v>497.84246</v>
      </c>
      <c r="K224" s="45">
        <f>K225+K229+K227+K231</f>
        <v>587.91606</v>
      </c>
      <c r="L224" s="65"/>
      <c r="M224" s="65"/>
    </row>
    <row r="225" spans="1:13" ht="24" customHeight="1" hidden="1">
      <c r="A225" s="12" t="s">
        <v>194</v>
      </c>
      <c r="B225" s="14" t="s">
        <v>94</v>
      </c>
      <c r="C225" s="14" t="s">
        <v>153</v>
      </c>
      <c r="D225" s="14" t="s">
        <v>195</v>
      </c>
      <c r="E225" s="14" t="s">
        <v>115</v>
      </c>
      <c r="F225" s="14"/>
      <c r="G225" s="50">
        <f t="shared" si="16"/>
        <v>0</v>
      </c>
      <c r="H225" s="50">
        <f>H226</f>
        <v>0</v>
      </c>
      <c r="I225" s="50">
        <f>I226</f>
        <v>0</v>
      </c>
      <c r="J225" s="50">
        <f>J226</f>
        <v>0</v>
      </c>
      <c r="K225" s="50">
        <f>K226</f>
        <v>0</v>
      </c>
      <c r="L225" s="69"/>
      <c r="M225" s="69"/>
    </row>
    <row r="226" spans="1:13" ht="14.25" customHeight="1" hidden="1">
      <c r="A226" s="2" t="s">
        <v>149</v>
      </c>
      <c r="B226" s="13" t="s">
        <v>94</v>
      </c>
      <c r="C226" s="13" t="s">
        <v>153</v>
      </c>
      <c r="D226" s="13" t="s">
        <v>195</v>
      </c>
      <c r="E226" s="13" t="s">
        <v>115</v>
      </c>
      <c r="F226" s="13" t="s">
        <v>53</v>
      </c>
      <c r="G226" s="43">
        <f t="shared" si="16"/>
        <v>0</v>
      </c>
      <c r="H226" s="43">
        <v>0</v>
      </c>
      <c r="I226" s="43">
        <v>0</v>
      </c>
      <c r="J226" s="43"/>
      <c r="K226" s="43">
        <v>0</v>
      </c>
      <c r="L226" s="69"/>
      <c r="M226" s="69"/>
    </row>
    <row r="227" spans="1:13" ht="48.75" customHeight="1">
      <c r="A227" s="12" t="s">
        <v>348</v>
      </c>
      <c r="B227" s="14" t="s">
        <v>94</v>
      </c>
      <c r="C227" s="14" t="s">
        <v>153</v>
      </c>
      <c r="D227" s="14" t="s">
        <v>195</v>
      </c>
      <c r="E227" s="14" t="s">
        <v>115</v>
      </c>
      <c r="F227" s="14"/>
      <c r="G227" s="50">
        <f>H227+I227+J227+K227</f>
        <v>1498.77376</v>
      </c>
      <c r="H227" s="50">
        <f>H228</f>
        <v>253.98278</v>
      </c>
      <c r="I227" s="50">
        <f>I228</f>
        <v>250.35146</v>
      </c>
      <c r="J227" s="50">
        <f>J228</f>
        <v>497.84246</v>
      </c>
      <c r="K227" s="50">
        <f>K228</f>
        <v>496.59706</v>
      </c>
      <c r="L227" s="69"/>
      <c r="M227" s="69"/>
    </row>
    <row r="228" spans="1:13" ht="14.25" customHeight="1">
      <c r="A228" s="2" t="s">
        <v>149</v>
      </c>
      <c r="B228" s="13" t="s">
        <v>94</v>
      </c>
      <c r="C228" s="13" t="s">
        <v>153</v>
      </c>
      <c r="D228" s="13" t="s">
        <v>195</v>
      </c>
      <c r="E228" s="13" t="s">
        <v>115</v>
      </c>
      <c r="F228" s="13" t="s">
        <v>53</v>
      </c>
      <c r="G228" s="43">
        <f>H228+I228+J228+K228</f>
        <v>1498.77376</v>
      </c>
      <c r="H228" s="43">
        <v>253.98278</v>
      </c>
      <c r="I228" s="43">
        <v>250.35146</v>
      </c>
      <c r="J228" s="43">
        <f>497.84246</f>
        <v>497.84246</v>
      </c>
      <c r="K228" s="43">
        <v>496.59706</v>
      </c>
      <c r="L228" s="69"/>
      <c r="M228" s="69"/>
    </row>
    <row r="229" spans="1:13" ht="24" customHeight="1">
      <c r="A229" s="12" t="s">
        <v>196</v>
      </c>
      <c r="B229" s="14" t="s">
        <v>94</v>
      </c>
      <c r="C229" s="14" t="s">
        <v>153</v>
      </c>
      <c r="D229" s="14" t="s">
        <v>197</v>
      </c>
      <c r="E229" s="14" t="s">
        <v>198</v>
      </c>
      <c r="F229" s="14"/>
      <c r="G229" s="50">
        <f t="shared" si="16"/>
        <v>702.0045</v>
      </c>
      <c r="H229" s="50">
        <f>H230</f>
        <v>0</v>
      </c>
      <c r="I229" s="50">
        <f>I230</f>
        <v>610.6855</v>
      </c>
      <c r="J229" s="50">
        <f>J230</f>
        <v>0</v>
      </c>
      <c r="K229" s="50">
        <f>K230</f>
        <v>91.319</v>
      </c>
      <c r="L229" s="69"/>
      <c r="M229" s="69"/>
    </row>
    <row r="230" spans="1:13" ht="14.25" customHeight="1">
      <c r="A230" s="3" t="s">
        <v>154</v>
      </c>
      <c r="B230" s="13" t="s">
        <v>94</v>
      </c>
      <c r="C230" s="13" t="s">
        <v>153</v>
      </c>
      <c r="D230" s="13" t="s">
        <v>197</v>
      </c>
      <c r="E230" s="13" t="s">
        <v>321</v>
      </c>
      <c r="F230" s="13" t="s">
        <v>69</v>
      </c>
      <c r="G230" s="43">
        <f t="shared" si="16"/>
        <v>702.0045</v>
      </c>
      <c r="H230" s="43">
        <v>0</v>
      </c>
      <c r="I230" s="43">
        <v>610.6855</v>
      </c>
      <c r="J230" s="43">
        <v>0</v>
      </c>
      <c r="K230" s="43">
        <v>91.319</v>
      </c>
      <c r="L230" s="69"/>
      <c r="M230" s="69"/>
    </row>
    <row r="231" spans="1:13" ht="30.75" customHeight="1">
      <c r="A231" s="12" t="s">
        <v>349</v>
      </c>
      <c r="B231" s="14" t="s">
        <v>94</v>
      </c>
      <c r="C231" s="14" t="s">
        <v>153</v>
      </c>
      <c r="D231" s="14" t="s">
        <v>350</v>
      </c>
      <c r="E231" s="14" t="s">
        <v>115</v>
      </c>
      <c r="F231" s="14"/>
      <c r="G231" s="50">
        <f>H231+I231+J231+K231</f>
        <v>1.39405</v>
      </c>
      <c r="H231" s="50">
        <f>H232</f>
        <v>0</v>
      </c>
      <c r="I231" s="50">
        <f>I232</f>
        <v>1.39405</v>
      </c>
      <c r="J231" s="50">
        <f>J232</f>
        <v>0</v>
      </c>
      <c r="K231" s="50">
        <f>K232</f>
        <v>0</v>
      </c>
      <c r="L231" s="69"/>
      <c r="M231" s="69"/>
    </row>
    <row r="232" spans="1:13" ht="14.25" customHeight="1">
      <c r="A232" s="2" t="s">
        <v>149</v>
      </c>
      <c r="B232" s="13" t="s">
        <v>94</v>
      </c>
      <c r="C232" s="13" t="s">
        <v>153</v>
      </c>
      <c r="D232" s="13" t="s">
        <v>350</v>
      </c>
      <c r="E232" s="13" t="s">
        <v>115</v>
      </c>
      <c r="F232" s="13" t="s">
        <v>53</v>
      </c>
      <c r="G232" s="43">
        <f>H232+I232+J232+K232</f>
        <v>1.39405</v>
      </c>
      <c r="H232" s="43">
        <v>0</v>
      </c>
      <c r="I232" s="43">
        <v>1.39405</v>
      </c>
      <c r="J232" s="43">
        <v>0</v>
      </c>
      <c r="K232" s="43">
        <v>0</v>
      </c>
      <c r="L232" s="69"/>
      <c r="M232" s="69"/>
    </row>
    <row r="233" spans="1:13" ht="15" customHeight="1">
      <c r="A233" s="23" t="s">
        <v>70</v>
      </c>
      <c r="B233" s="25" t="s">
        <v>94</v>
      </c>
      <c r="C233" s="25" t="s">
        <v>71</v>
      </c>
      <c r="D233" s="14" t="s">
        <v>182</v>
      </c>
      <c r="E233" s="25" t="s">
        <v>68</v>
      </c>
      <c r="F233" s="25"/>
      <c r="G233" s="45">
        <f>SUM(H233:K233)</f>
        <v>0.59</v>
      </c>
      <c r="H233" s="45">
        <f>H236+H238</f>
        <v>0</v>
      </c>
      <c r="I233" s="45">
        <f>I236+I238</f>
        <v>0</v>
      </c>
      <c r="J233" s="45">
        <f>J236+J238</f>
        <v>0</v>
      </c>
      <c r="K233" s="45">
        <f>K236+K238</f>
        <v>0.59</v>
      </c>
      <c r="L233" s="65"/>
      <c r="M233" s="65"/>
    </row>
    <row r="234" spans="1:13" ht="99" customHeight="1" hidden="1">
      <c r="A234" s="26" t="s">
        <v>192</v>
      </c>
      <c r="B234" s="13" t="s">
        <v>94</v>
      </c>
      <c r="C234" s="14" t="s">
        <v>71</v>
      </c>
      <c r="D234" s="14" t="s">
        <v>193</v>
      </c>
      <c r="E234" s="14" t="s">
        <v>42</v>
      </c>
      <c r="F234" s="14"/>
      <c r="G234" s="50">
        <f>G235</f>
        <v>0</v>
      </c>
      <c r="H234" s="50">
        <f>H235</f>
        <v>0</v>
      </c>
      <c r="I234" s="50">
        <f>I235</f>
        <v>0</v>
      </c>
      <c r="J234" s="50">
        <f>J235</f>
        <v>0</v>
      </c>
      <c r="K234" s="50">
        <f>K235</f>
        <v>0</v>
      </c>
      <c r="L234" s="65"/>
      <c r="M234" s="65"/>
    </row>
    <row r="235" spans="1:13" ht="15" customHeight="1" hidden="1">
      <c r="A235" s="3" t="s">
        <v>122</v>
      </c>
      <c r="B235" s="13" t="s">
        <v>94</v>
      </c>
      <c r="C235" s="13" t="s">
        <v>71</v>
      </c>
      <c r="D235" s="13" t="s">
        <v>193</v>
      </c>
      <c r="E235" s="13" t="s">
        <v>157</v>
      </c>
      <c r="F235" s="13" t="s">
        <v>86</v>
      </c>
      <c r="G235" s="43">
        <f>H235+I235+J235+K235</f>
        <v>0</v>
      </c>
      <c r="H235" s="43">
        <v>0</v>
      </c>
      <c r="I235" s="43">
        <v>0</v>
      </c>
      <c r="J235" s="43">
        <v>0</v>
      </c>
      <c r="K235" s="43">
        <v>0</v>
      </c>
      <c r="L235" s="65"/>
      <c r="M235" s="65"/>
    </row>
    <row r="236" spans="1:13" ht="100.5" customHeight="1" hidden="1">
      <c r="A236" s="26" t="s">
        <v>192</v>
      </c>
      <c r="B236" s="13" t="s">
        <v>94</v>
      </c>
      <c r="C236" s="14" t="s">
        <v>71</v>
      </c>
      <c r="D236" s="14" t="s">
        <v>364</v>
      </c>
      <c r="E236" s="14" t="s">
        <v>42</v>
      </c>
      <c r="F236" s="14"/>
      <c r="G236" s="50">
        <f>G237</f>
        <v>0</v>
      </c>
      <c r="H236" s="50">
        <f>H237</f>
        <v>0</v>
      </c>
      <c r="I236" s="50">
        <f>I237</f>
        <v>0</v>
      </c>
      <c r="J236" s="50">
        <f>J237</f>
        <v>0</v>
      </c>
      <c r="K236" s="50">
        <f>K237</f>
        <v>0</v>
      </c>
      <c r="L236" s="69"/>
      <c r="M236" s="70"/>
    </row>
    <row r="237" spans="1:13" ht="12" customHeight="1" hidden="1">
      <c r="A237" s="3" t="s">
        <v>122</v>
      </c>
      <c r="B237" s="13" t="s">
        <v>94</v>
      </c>
      <c r="C237" s="13" t="s">
        <v>71</v>
      </c>
      <c r="D237" s="13" t="s">
        <v>364</v>
      </c>
      <c r="E237" s="13" t="s">
        <v>157</v>
      </c>
      <c r="F237" s="13" t="s">
        <v>86</v>
      </c>
      <c r="G237" s="43">
        <f aca="true" t="shared" si="17" ref="G237:G255">H237+I237+J237+K237</f>
        <v>0</v>
      </c>
      <c r="H237" s="43">
        <v>0</v>
      </c>
      <c r="I237" s="43">
        <v>0</v>
      </c>
      <c r="J237" s="43">
        <f>800-800</f>
        <v>0</v>
      </c>
      <c r="K237" s="43">
        <v>0</v>
      </c>
      <c r="L237" s="69"/>
      <c r="M237" s="70"/>
    </row>
    <row r="238" spans="1:13" ht="42" customHeight="1">
      <c r="A238" s="12" t="s">
        <v>343</v>
      </c>
      <c r="B238" s="14" t="s">
        <v>94</v>
      </c>
      <c r="C238" s="14" t="s">
        <v>71</v>
      </c>
      <c r="D238" s="14" t="s">
        <v>334</v>
      </c>
      <c r="E238" s="14" t="s">
        <v>68</v>
      </c>
      <c r="F238" s="14"/>
      <c r="G238" s="50">
        <f t="shared" si="17"/>
        <v>0.59</v>
      </c>
      <c r="H238" s="50">
        <f aca="true" t="shared" si="18" ref="H238:K239">H239</f>
        <v>0</v>
      </c>
      <c r="I238" s="50">
        <f t="shared" si="18"/>
        <v>0</v>
      </c>
      <c r="J238" s="50">
        <f t="shared" si="18"/>
        <v>0</v>
      </c>
      <c r="K238" s="50">
        <f t="shared" si="18"/>
        <v>0.59</v>
      </c>
      <c r="L238" s="69"/>
      <c r="M238" s="70"/>
    </row>
    <row r="239" spans="1:13" ht="45" customHeight="1">
      <c r="A239" s="27" t="s">
        <v>336</v>
      </c>
      <c r="B239" s="28" t="s">
        <v>94</v>
      </c>
      <c r="C239" s="28" t="s">
        <v>71</v>
      </c>
      <c r="D239" s="28" t="s">
        <v>335</v>
      </c>
      <c r="E239" s="28" t="s">
        <v>115</v>
      </c>
      <c r="F239" s="28"/>
      <c r="G239" s="51">
        <f t="shared" si="17"/>
        <v>0.59</v>
      </c>
      <c r="H239" s="51">
        <f t="shared" si="18"/>
        <v>0</v>
      </c>
      <c r="I239" s="51">
        <f t="shared" si="18"/>
        <v>0</v>
      </c>
      <c r="J239" s="51">
        <f t="shared" si="18"/>
        <v>0</v>
      </c>
      <c r="K239" s="51">
        <f t="shared" si="18"/>
        <v>0.59</v>
      </c>
      <c r="L239" s="69"/>
      <c r="M239" s="70"/>
    </row>
    <row r="240" spans="1:13" ht="12" customHeight="1">
      <c r="A240" s="3" t="s">
        <v>32</v>
      </c>
      <c r="B240" s="13" t="s">
        <v>94</v>
      </c>
      <c r="C240" s="13" t="s">
        <v>71</v>
      </c>
      <c r="D240" s="13" t="s">
        <v>335</v>
      </c>
      <c r="E240" s="13" t="s">
        <v>115</v>
      </c>
      <c r="F240" s="13" t="s">
        <v>54</v>
      </c>
      <c r="G240" s="43">
        <f t="shared" si="17"/>
        <v>0.59</v>
      </c>
      <c r="H240" s="43">
        <v>0</v>
      </c>
      <c r="I240" s="43">
        <v>0</v>
      </c>
      <c r="J240" s="43">
        <v>0</v>
      </c>
      <c r="K240" s="43">
        <v>0.59</v>
      </c>
      <c r="L240" s="69"/>
      <c r="M240" s="70"/>
    </row>
    <row r="241" spans="1:13" ht="17.25" customHeight="1">
      <c r="A241" s="23" t="s">
        <v>199</v>
      </c>
      <c r="B241" s="25" t="s">
        <v>94</v>
      </c>
      <c r="C241" s="25" t="s">
        <v>72</v>
      </c>
      <c r="D241" s="14" t="s">
        <v>182</v>
      </c>
      <c r="E241" s="25" t="s">
        <v>68</v>
      </c>
      <c r="F241" s="25"/>
      <c r="G241" s="45">
        <f>H241+I241+J241+K241</f>
        <v>6421.6999</v>
      </c>
      <c r="H241" s="45">
        <f>H242+H247+H252+H244+H257+H243</f>
        <v>1354.72076</v>
      </c>
      <c r="I241" s="45">
        <f>I242+I247+I252+I244+I257+I243</f>
        <v>1050.9656599999998</v>
      </c>
      <c r="J241" s="45">
        <f>J242+J247+J252+J244+J257+J243</f>
        <v>854.4510200000001</v>
      </c>
      <c r="K241" s="45">
        <f>K242+K247+K252+K244+K257+K243</f>
        <v>3161.56246</v>
      </c>
      <c r="L241" s="65"/>
      <c r="M241" s="65"/>
    </row>
    <row r="242" spans="1:13" ht="18" customHeight="1">
      <c r="A242" s="3" t="s">
        <v>73</v>
      </c>
      <c r="B242" s="13" t="s">
        <v>94</v>
      </c>
      <c r="C242" s="13" t="s">
        <v>72</v>
      </c>
      <c r="D242" s="13" t="s">
        <v>207</v>
      </c>
      <c r="E242" s="13" t="s">
        <v>115</v>
      </c>
      <c r="F242" s="13" t="s">
        <v>52</v>
      </c>
      <c r="G242" s="43">
        <f t="shared" si="17"/>
        <v>3808.9484300000004</v>
      </c>
      <c r="H242" s="43">
        <v>1165.72076</v>
      </c>
      <c r="I242" s="43">
        <v>608.09466</v>
      </c>
      <c r="J242" s="43">
        <v>571.83402</v>
      </c>
      <c r="K242" s="43">
        <v>1463.29899</v>
      </c>
      <c r="L242" s="67"/>
      <c r="M242" s="67"/>
    </row>
    <row r="243" spans="1:13" ht="18" customHeight="1">
      <c r="A243" s="3" t="s">
        <v>391</v>
      </c>
      <c r="B243" s="13" t="s">
        <v>94</v>
      </c>
      <c r="C243" s="13" t="s">
        <v>72</v>
      </c>
      <c r="D243" s="13" t="s">
        <v>207</v>
      </c>
      <c r="E243" s="13" t="s">
        <v>324</v>
      </c>
      <c r="F243" s="13" t="s">
        <v>55</v>
      </c>
      <c r="G243" s="43">
        <f t="shared" si="17"/>
        <v>50</v>
      </c>
      <c r="H243" s="43">
        <v>0</v>
      </c>
      <c r="I243" s="43">
        <v>0</v>
      </c>
      <c r="J243" s="43">
        <v>0</v>
      </c>
      <c r="K243" s="43">
        <v>50</v>
      </c>
      <c r="L243" s="67"/>
      <c r="M243" s="67"/>
    </row>
    <row r="244" spans="1:13" ht="24" customHeight="1">
      <c r="A244" s="12" t="s">
        <v>309</v>
      </c>
      <c r="B244" s="14" t="s">
        <v>94</v>
      </c>
      <c r="C244" s="14" t="s">
        <v>72</v>
      </c>
      <c r="D244" s="14" t="s">
        <v>284</v>
      </c>
      <c r="E244" s="14" t="s">
        <v>68</v>
      </c>
      <c r="F244" s="14"/>
      <c r="G244" s="50">
        <f t="shared" si="17"/>
        <v>877.09497</v>
      </c>
      <c r="H244" s="50">
        <f aca="true" t="shared" si="19" ref="H244:K245">H245</f>
        <v>0</v>
      </c>
      <c r="I244" s="50">
        <f t="shared" si="19"/>
        <v>0</v>
      </c>
      <c r="J244" s="50">
        <f t="shared" si="19"/>
        <v>0</v>
      </c>
      <c r="K244" s="50">
        <f t="shared" si="19"/>
        <v>877.09497</v>
      </c>
      <c r="L244" s="67"/>
      <c r="M244" s="67"/>
    </row>
    <row r="245" spans="1:13" ht="28.5" customHeight="1">
      <c r="A245" s="27" t="s">
        <v>286</v>
      </c>
      <c r="B245" s="28" t="s">
        <v>94</v>
      </c>
      <c r="C245" s="28" t="s">
        <v>72</v>
      </c>
      <c r="D245" s="28" t="s">
        <v>285</v>
      </c>
      <c r="E245" s="28" t="s">
        <v>115</v>
      </c>
      <c r="F245" s="28"/>
      <c r="G245" s="51">
        <f t="shared" si="17"/>
        <v>877.09497</v>
      </c>
      <c r="H245" s="51">
        <f t="shared" si="19"/>
        <v>0</v>
      </c>
      <c r="I245" s="51">
        <f t="shared" si="19"/>
        <v>0</v>
      </c>
      <c r="J245" s="51">
        <f t="shared" si="19"/>
        <v>0</v>
      </c>
      <c r="K245" s="51">
        <f t="shared" si="19"/>
        <v>877.09497</v>
      </c>
      <c r="L245" s="67"/>
      <c r="M245" s="67"/>
    </row>
    <row r="246" spans="1:13" ht="13.5" customHeight="1">
      <c r="A246" s="3" t="s">
        <v>159</v>
      </c>
      <c r="B246" s="13" t="s">
        <v>94</v>
      </c>
      <c r="C246" s="13" t="s">
        <v>72</v>
      </c>
      <c r="D246" s="13" t="s">
        <v>285</v>
      </c>
      <c r="E246" s="13" t="s">
        <v>115</v>
      </c>
      <c r="F246" s="13" t="s">
        <v>53</v>
      </c>
      <c r="G246" s="43">
        <f t="shared" si="17"/>
        <v>877.09497</v>
      </c>
      <c r="H246" s="43">
        <v>0</v>
      </c>
      <c r="I246" s="43">
        <v>0</v>
      </c>
      <c r="J246" s="43">
        <v>0</v>
      </c>
      <c r="K246" s="43">
        <v>877.09497</v>
      </c>
      <c r="L246" s="67"/>
      <c r="M246" s="67"/>
    </row>
    <row r="247" spans="1:13" ht="25.5" customHeight="1">
      <c r="A247" s="12" t="s">
        <v>310</v>
      </c>
      <c r="B247" s="14" t="s">
        <v>94</v>
      </c>
      <c r="C247" s="14" t="s">
        <v>72</v>
      </c>
      <c r="D247" s="14" t="s">
        <v>201</v>
      </c>
      <c r="E247" s="14" t="s">
        <v>68</v>
      </c>
      <c r="F247" s="14"/>
      <c r="G247" s="50">
        <f t="shared" si="17"/>
        <v>1081</v>
      </c>
      <c r="H247" s="50">
        <f>H248+H250</f>
        <v>189</v>
      </c>
      <c r="I247" s="50">
        <f>I248+I250</f>
        <v>342.871</v>
      </c>
      <c r="J247" s="50">
        <f>J248+J250</f>
        <v>190.238</v>
      </c>
      <c r="K247" s="50">
        <f>K248+K250</f>
        <v>358.891</v>
      </c>
      <c r="L247" s="67"/>
      <c r="M247" s="67"/>
    </row>
    <row r="248" spans="1:13" ht="68.25" customHeight="1">
      <c r="A248" s="27" t="s">
        <v>200</v>
      </c>
      <c r="B248" s="28" t="s">
        <v>94</v>
      </c>
      <c r="C248" s="28" t="s">
        <v>72</v>
      </c>
      <c r="D248" s="28" t="s">
        <v>202</v>
      </c>
      <c r="E248" s="28" t="s">
        <v>115</v>
      </c>
      <c r="F248" s="28"/>
      <c r="G248" s="51">
        <f t="shared" si="17"/>
        <v>1081</v>
      </c>
      <c r="H248" s="51">
        <f>H249</f>
        <v>189</v>
      </c>
      <c r="I248" s="51">
        <f>I249</f>
        <v>342.871</v>
      </c>
      <c r="J248" s="51">
        <f>J249</f>
        <v>190.238</v>
      </c>
      <c r="K248" s="51">
        <f>K249</f>
        <v>358.891</v>
      </c>
      <c r="L248" s="67"/>
      <c r="M248" s="67"/>
    </row>
    <row r="249" spans="1:13" ht="13.5" customHeight="1">
      <c r="A249" s="2" t="s">
        <v>149</v>
      </c>
      <c r="B249" s="13" t="s">
        <v>94</v>
      </c>
      <c r="C249" s="13" t="s">
        <v>72</v>
      </c>
      <c r="D249" s="13" t="s">
        <v>202</v>
      </c>
      <c r="E249" s="13" t="s">
        <v>115</v>
      </c>
      <c r="F249" s="13" t="s">
        <v>53</v>
      </c>
      <c r="G249" s="43">
        <f t="shared" si="17"/>
        <v>1081</v>
      </c>
      <c r="H249" s="43">
        <v>189</v>
      </c>
      <c r="I249" s="43">
        <v>342.871</v>
      </c>
      <c r="J249" s="43">
        <v>190.238</v>
      </c>
      <c r="K249" s="43">
        <v>358.891</v>
      </c>
      <c r="L249" s="67"/>
      <c r="M249" s="67"/>
    </row>
    <row r="250" spans="1:13" ht="24.75" customHeight="1" hidden="1">
      <c r="A250" s="27" t="s">
        <v>203</v>
      </c>
      <c r="B250" s="28" t="s">
        <v>94</v>
      </c>
      <c r="C250" s="28" t="s">
        <v>72</v>
      </c>
      <c r="D250" s="28" t="s">
        <v>204</v>
      </c>
      <c r="E250" s="28" t="s">
        <v>115</v>
      </c>
      <c r="F250" s="28"/>
      <c r="G250" s="51">
        <f t="shared" si="17"/>
        <v>0</v>
      </c>
      <c r="H250" s="51">
        <f>H251</f>
        <v>0</v>
      </c>
      <c r="I250" s="51">
        <f>I251</f>
        <v>0</v>
      </c>
      <c r="J250" s="51">
        <f>J251</f>
        <v>0</v>
      </c>
      <c r="K250" s="51">
        <f>K251</f>
        <v>0</v>
      </c>
      <c r="L250" s="67"/>
      <c r="M250" s="67"/>
    </row>
    <row r="251" spans="1:13" ht="13.5" customHeight="1" hidden="1">
      <c r="A251" s="2" t="s">
        <v>149</v>
      </c>
      <c r="B251" s="13" t="s">
        <v>94</v>
      </c>
      <c r="C251" s="13" t="s">
        <v>72</v>
      </c>
      <c r="D251" s="13" t="s">
        <v>204</v>
      </c>
      <c r="E251" s="13" t="s">
        <v>115</v>
      </c>
      <c r="F251" s="13" t="s">
        <v>53</v>
      </c>
      <c r="G251" s="43">
        <f t="shared" si="17"/>
        <v>0</v>
      </c>
      <c r="H251" s="43">
        <v>0</v>
      </c>
      <c r="I251" s="43">
        <v>0</v>
      </c>
      <c r="J251" s="43">
        <v>0</v>
      </c>
      <c r="K251" s="43">
        <v>0</v>
      </c>
      <c r="L251" s="67"/>
      <c r="M251" s="67"/>
    </row>
    <row r="252" spans="1:13" ht="24.75" customHeight="1">
      <c r="A252" s="12" t="s">
        <v>311</v>
      </c>
      <c r="B252" s="14" t="s">
        <v>94</v>
      </c>
      <c r="C252" s="14" t="s">
        <v>72</v>
      </c>
      <c r="D252" s="14" t="s">
        <v>205</v>
      </c>
      <c r="E252" s="14" t="s">
        <v>68</v>
      </c>
      <c r="F252" s="14"/>
      <c r="G252" s="50">
        <f t="shared" si="17"/>
        <v>100</v>
      </c>
      <c r="H252" s="50">
        <f>H253+H255</f>
        <v>0</v>
      </c>
      <c r="I252" s="50">
        <f>I253+I255</f>
        <v>100</v>
      </c>
      <c r="J252" s="50">
        <f>J253+J255</f>
        <v>0</v>
      </c>
      <c r="K252" s="50">
        <f>K253+K255</f>
        <v>0</v>
      </c>
      <c r="L252" s="67"/>
      <c r="M252" s="70"/>
    </row>
    <row r="253" spans="1:13" ht="15.75" customHeight="1">
      <c r="A253" s="27" t="s">
        <v>270</v>
      </c>
      <c r="B253" s="28" t="s">
        <v>94</v>
      </c>
      <c r="C253" s="28" t="s">
        <v>72</v>
      </c>
      <c r="D253" s="28" t="s">
        <v>206</v>
      </c>
      <c r="E253" s="28" t="s">
        <v>115</v>
      </c>
      <c r="F253" s="28"/>
      <c r="G253" s="51">
        <f t="shared" si="17"/>
        <v>100</v>
      </c>
      <c r="H253" s="51">
        <f>H254</f>
        <v>0</v>
      </c>
      <c r="I253" s="51">
        <f>I254</f>
        <v>100</v>
      </c>
      <c r="J253" s="51">
        <f>J254</f>
        <v>0</v>
      </c>
      <c r="K253" s="51">
        <f>K254</f>
        <v>0</v>
      </c>
      <c r="L253" s="67"/>
      <c r="M253" s="70"/>
    </row>
    <row r="254" spans="1:13" ht="11.25" customHeight="1">
      <c r="A254" s="2" t="s">
        <v>149</v>
      </c>
      <c r="B254" s="13" t="s">
        <v>94</v>
      </c>
      <c r="C254" s="13" t="s">
        <v>72</v>
      </c>
      <c r="D254" s="13" t="s">
        <v>206</v>
      </c>
      <c r="E254" s="13" t="s">
        <v>115</v>
      </c>
      <c r="F254" s="13" t="s">
        <v>53</v>
      </c>
      <c r="G254" s="43">
        <f t="shared" si="17"/>
        <v>100</v>
      </c>
      <c r="H254" s="43">
        <v>0</v>
      </c>
      <c r="I254" s="43">
        <v>100</v>
      </c>
      <c r="J254" s="43">
        <v>0</v>
      </c>
      <c r="K254" s="43">
        <v>0</v>
      </c>
      <c r="L254" s="67"/>
      <c r="M254" s="70"/>
    </row>
    <row r="255" spans="1:13" ht="27" customHeight="1" hidden="1">
      <c r="A255" s="27" t="s">
        <v>287</v>
      </c>
      <c r="B255" s="28" t="s">
        <v>94</v>
      </c>
      <c r="C255" s="28" t="s">
        <v>72</v>
      </c>
      <c r="D255" s="28" t="s">
        <v>288</v>
      </c>
      <c r="E255" s="28" t="s">
        <v>115</v>
      </c>
      <c r="F255" s="28"/>
      <c r="G255" s="51">
        <f t="shared" si="17"/>
        <v>0</v>
      </c>
      <c r="H255" s="51">
        <f>H256</f>
        <v>0</v>
      </c>
      <c r="I255" s="51">
        <f>I256</f>
        <v>0</v>
      </c>
      <c r="J255" s="51">
        <f>J256</f>
        <v>0</v>
      </c>
      <c r="K255" s="51">
        <f>K256</f>
        <v>0</v>
      </c>
      <c r="L255" s="67"/>
      <c r="M255" s="70"/>
    </row>
    <row r="256" spans="1:13" ht="13.5" customHeight="1" hidden="1">
      <c r="A256" s="2" t="s">
        <v>149</v>
      </c>
      <c r="B256" s="13" t="s">
        <v>94</v>
      </c>
      <c r="C256" s="13" t="s">
        <v>72</v>
      </c>
      <c r="D256" s="13" t="s">
        <v>288</v>
      </c>
      <c r="E256" s="13" t="s">
        <v>115</v>
      </c>
      <c r="F256" s="13" t="s">
        <v>53</v>
      </c>
      <c r="G256" s="43">
        <f aca="true" t="shared" si="20" ref="G256:G267">H256+I256+J256+K256</f>
        <v>0</v>
      </c>
      <c r="H256" s="43">
        <v>0</v>
      </c>
      <c r="I256" s="43">
        <v>0</v>
      </c>
      <c r="J256" s="43">
        <f>100-100</f>
        <v>0</v>
      </c>
      <c r="K256" s="43">
        <v>0</v>
      </c>
      <c r="L256" s="67"/>
      <c r="M256" s="70"/>
    </row>
    <row r="257" spans="1:13" ht="27" customHeight="1">
      <c r="A257" s="12" t="s">
        <v>337</v>
      </c>
      <c r="B257" s="14" t="s">
        <v>94</v>
      </c>
      <c r="C257" s="14" t="s">
        <v>72</v>
      </c>
      <c r="D257" s="14" t="s">
        <v>338</v>
      </c>
      <c r="E257" s="14" t="s">
        <v>68</v>
      </c>
      <c r="F257" s="14"/>
      <c r="G257" s="50">
        <f>H257+I257+J257+K257</f>
        <v>504.65650000000005</v>
      </c>
      <c r="H257" s="50">
        <f>H262+H260+H258+H264</f>
        <v>0</v>
      </c>
      <c r="I257" s="50">
        <f>I262+I260+I258+I264</f>
        <v>0</v>
      </c>
      <c r="J257" s="50">
        <f>J262+J260+J258+J264</f>
        <v>92.379</v>
      </c>
      <c r="K257" s="50">
        <f>K262+K260+K258+K264</f>
        <v>412.27750000000003</v>
      </c>
      <c r="L257" s="67"/>
      <c r="M257" s="70"/>
    </row>
    <row r="258" spans="1:13" ht="15.75" customHeight="1">
      <c r="A258" s="27" t="s">
        <v>367</v>
      </c>
      <c r="B258" s="28" t="s">
        <v>94</v>
      </c>
      <c r="C258" s="28" t="s">
        <v>72</v>
      </c>
      <c r="D258" s="28" t="s">
        <v>368</v>
      </c>
      <c r="E258" s="28" t="s">
        <v>116</v>
      </c>
      <c r="F258" s="28"/>
      <c r="G258" s="51">
        <f t="shared" si="20"/>
        <v>92.379</v>
      </c>
      <c r="H258" s="51">
        <f aca="true" t="shared" si="21" ref="H258:K262">H259</f>
        <v>0</v>
      </c>
      <c r="I258" s="51">
        <f t="shared" si="21"/>
        <v>0</v>
      </c>
      <c r="J258" s="51">
        <f t="shared" si="21"/>
        <v>92.379</v>
      </c>
      <c r="K258" s="51">
        <f t="shared" si="21"/>
        <v>0</v>
      </c>
      <c r="L258" s="67"/>
      <c r="M258" s="70"/>
    </row>
    <row r="259" spans="1:13" ht="16.5" customHeight="1">
      <c r="A259" s="2" t="s">
        <v>32</v>
      </c>
      <c r="B259" s="13" t="s">
        <v>94</v>
      </c>
      <c r="C259" s="13" t="s">
        <v>72</v>
      </c>
      <c r="D259" s="13" t="s">
        <v>368</v>
      </c>
      <c r="E259" s="13" t="s">
        <v>115</v>
      </c>
      <c r="F259" s="13" t="s">
        <v>54</v>
      </c>
      <c r="G259" s="43">
        <f t="shared" si="20"/>
        <v>92.379</v>
      </c>
      <c r="H259" s="43">
        <v>0</v>
      </c>
      <c r="I259" s="43">
        <v>0</v>
      </c>
      <c r="J259" s="43">
        <v>92.379</v>
      </c>
      <c r="K259" s="43">
        <v>0</v>
      </c>
      <c r="L259" s="67"/>
      <c r="M259" s="70"/>
    </row>
    <row r="260" spans="1:13" ht="44.25" customHeight="1">
      <c r="A260" s="27" t="s">
        <v>383</v>
      </c>
      <c r="B260" s="41" t="s">
        <v>94</v>
      </c>
      <c r="C260" s="41" t="s">
        <v>72</v>
      </c>
      <c r="D260" s="41" t="s">
        <v>376</v>
      </c>
      <c r="E260" s="13" t="s">
        <v>116</v>
      </c>
      <c r="F260" s="13"/>
      <c r="G260" s="51">
        <f>H260+I260+J260+K260</f>
        <v>203.2775</v>
      </c>
      <c r="H260" s="51">
        <f t="shared" si="21"/>
        <v>0</v>
      </c>
      <c r="I260" s="51">
        <f t="shared" si="21"/>
        <v>0</v>
      </c>
      <c r="J260" s="51">
        <f t="shared" si="21"/>
        <v>0</v>
      </c>
      <c r="K260" s="51">
        <f t="shared" si="21"/>
        <v>203.2775</v>
      </c>
      <c r="L260" s="67"/>
      <c r="M260" s="70"/>
    </row>
    <row r="261" spans="1:13" ht="18" customHeight="1">
      <c r="A261" s="2" t="s">
        <v>32</v>
      </c>
      <c r="B261" s="41" t="s">
        <v>94</v>
      </c>
      <c r="C261" s="41" t="s">
        <v>72</v>
      </c>
      <c r="D261" s="41" t="s">
        <v>376</v>
      </c>
      <c r="E261" s="13" t="s">
        <v>115</v>
      </c>
      <c r="F261" s="13" t="s">
        <v>53</v>
      </c>
      <c r="G261" s="43">
        <f>H261+I261+J261+K261</f>
        <v>203.2775</v>
      </c>
      <c r="H261" s="43">
        <v>0</v>
      </c>
      <c r="I261" s="43">
        <v>0</v>
      </c>
      <c r="J261" s="43">
        <v>0</v>
      </c>
      <c r="K261" s="43">
        <v>203.2775</v>
      </c>
      <c r="L261" s="67"/>
      <c r="M261" s="70"/>
    </row>
    <row r="262" spans="1:13" ht="30" customHeight="1" hidden="1">
      <c r="A262" s="27" t="s">
        <v>339</v>
      </c>
      <c r="B262" s="28" t="s">
        <v>94</v>
      </c>
      <c r="C262" s="28" t="s">
        <v>72</v>
      </c>
      <c r="D262" s="28" t="s">
        <v>344</v>
      </c>
      <c r="E262" s="28" t="s">
        <v>116</v>
      </c>
      <c r="F262" s="28"/>
      <c r="G262" s="51">
        <f t="shared" si="20"/>
        <v>0</v>
      </c>
      <c r="H262" s="51">
        <f t="shared" si="21"/>
        <v>0</v>
      </c>
      <c r="I262" s="51">
        <f t="shared" si="21"/>
        <v>0</v>
      </c>
      <c r="J262" s="51">
        <f t="shared" si="21"/>
        <v>0</v>
      </c>
      <c r="K262" s="51">
        <f t="shared" si="21"/>
        <v>0</v>
      </c>
      <c r="L262" s="67"/>
      <c r="M262" s="70"/>
    </row>
    <row r="263" spans="1:13" ht="13.5" customHeight="1" hidden="1">
      <c r="A263" s="2" t="s">
        <v>32</v>
      </c>
      <c r="B263" s="13" t="s">
        <v>94</v>
      </c>
      <c r="C263" s="13" t="s">
        <v>72</v>
      </c>
      <c r="D263" s="13" t="s">
        <v>344</v>
      </c>
      <c r="E263" s="13" t="s">
        <v>115</v>
      </c>
      <c r="F263" s="13" t="s">
        <v>54</v>
      </c>
      <c r="G263" s="43">
        <f t="shared" si="20"/>
        <v>0</v>
      </c>
      <c r="H263" s="43">
        <v>0</v>
      </c>
      <c r="I263" s="43">
        <v>0</v>
      </c>
      <c r="J263" s="43">
        <v>0</v>
      </c>
      <c r="K263" s="43">
        <v>0</v>
      </c>
      <c r="L263" s="67"/>
      <c r="M263" s="70"/>
    </row>
    <row r="264" spans="1:13" ht="29.25" customHeight="1">
      <c r="A264" s="27" t="s">
        <v>387</v>
      </c>
      <c r="B264" s="28" t="s">
        <v>94</v>
      </c>
      <c r="C264" s="28" t="s">
        <v>72</v>
      </c>
      <c r="D264" s="28" t="s">
        <v>386</v>
      </c>
      <c r="E264" s="28" t="s">
        <v>116</v>
      </c>
      <c r="F264" s="28"/>
      <c r="G264" s="51">
        <f>H264+I264+J264+K264</f>
        <v>209</v>
      </c>
      <c r="H264" s="51">
        <f>H265+H266</f>
        <v>0</v>
      </c>
      <c r="I264" s="51">
        <f>I265+I266</f>
        <v>0</v>
      </c>
      <c r="J264" s="51">
        <f>J265+J266</f>
        <v>0</v>
      </c>
      <c r="K264" s="51">
        <f>K265+K266</f>
        <v>209</v>
      </c>
      <c r="L264" s="67"/>
      <c r="M264" s="70"/>
    </row>
    <row r="265" spans="1:13" ht="13.5" customHeight="1">
      <c r="A265" s="2" t="s">
        <v>32</v>
      </c>
      <c r="B265" s="13" t="s">
        <v>94</v>
      </c>
      <c r="C265" s="13" t="s">
        <v>72</v>
      </c>
      <c r="D265" s="13" t="s">
        <v>386</v>
      </c>
      <c r="E265" s="13" t="s">
        <v>115</v>
      </c>
      <c r="F265" s="13" t="s">
        <v>54</v>
      </c>
      <c r="G265" s="43">
        <f>H265+I265+J265+K265</f>
        <v>169</v>
      </c>
      <c r="H265" s="43">
        <v>0</v>
      </c>
      <c r="I265" s="43">
        <v>0</v>
      </c>
      <c r="J265" s="43">
        <v>0</v>
      </c>
      <c r="K265" s="43">
        <f>169</f>
        <v>169</v>
      </c>
      <c r="L265" s="67"/>
      <c r="M265" s="70"/>
    </row>
    <row r="266" spans="1:13" ht="13.5" customHeight="1">
      <c r="A266" s="2"/>
      <c r="B266" s="13" t="s">
        <v>94</v>
      </c>
      <c r="C266" s="13" t="s">
        <v>72</v>
      </c>
      <c r="D266" s="13" t="s">
        <v>386</v>
      </c>
      <c r="E266" s="13" t="s">
        <v>115</v>
      </c>
      <c r="F266" s="13" t="s">
        <v>59</v>
      </c>
      <c r="G266" s="43">
        <f>H266+I266+J266+K266</f>
        <v>40</v>
      </c>
      <c r="H266" s="43">
        <v>0</v>
      </c>
      <c r="I266" s="43">
        <v>0</v>
      </c>
      <c r="J266" s="43">
        <v>0</v>
      </c>
      <c r="K266" s="43">
        <v>40</v>
      </c>
      <c r="L266" s="67"/>
      <c r="M266" s="70"/>
    </row>
    <row r="267" spans="1:13" ht="18" customHeight="1">
      <c r="A267" s="12" t="s">
        <v>146</v>
      </c>
      <c r="B267" s="14" t="s">
        <v>94</v>
      </c>
      <c r="C267" s="14" t="s">
        <v>95</v>
      </c>
      <c r="D267" s="14" t="s">
        <v>182</v>
      </c>
      <c r="E267" s="14" t="s">
        <v>68</v>
      </c>
      <c r="F267" s="14"/>
      <c r="G267" s="50">
        <f t="shared" si="20"/>
        <v>1179.65985</v>
      </c>
      <c r="H267" s="50">
        <f aca="true" t="shared" si="22" ref="H267:K268">H268</f>
        <v>287.03954</v>
      </c>
      <c r="I267" s="50">
        <f t="shared" si="22"/>
        <v>353.27887999999996</v>
      </c>
      <c r="J267" s="50">
        <f t="shared" si="22"/>
        <v>459.21326</v>
      </c>
      <c r="K267" s="50">
        <f t="shared" si="22"/>
        <v>80.12817</v>
      </c>
      <c r="L267" s="65"/>
      <c r="M267" s="65"/>
    </row>
    <row r="268" spans="1:13" ht="50.25" customHeight="1">
      <c r="A268" s="12" t="s">
        <v>224</v>
      </c>
      <c r="B268" s="14" t="s">
        <v>94</v>
      </c>
      <c r="C268" s="14" t="s">
        <v>95</v>
      </c>
      <c r="D268" s="14" t="s">
        <v>208</v>
      </c>
      <c r="E268" s="14" t="s">
        <v>68</v>
      </c>
      <c r="F268" s="13"/>
      <c r="G268" s="50">
        <f>H268+I268+J268+K268</f>
        <v>1179.65985</v>
      </c>
      <c r="H268" s="50">
        <f t="shared" si="22"/>
        <v>287.03954</v>
      </c>
      <c r="I268" s="50">
        <f t="shared" si="22"/>
        <v>353.27887999999996</v>
      </c>
      <c r="J268" s="50">
        <f t="shared" si="22"/>
        <v>459.21326</v>
      </c>
      <c r="K268" s="50">
        <f t="shared" si="22"/>
        <v>80.12817</v>
      </c>
      <c r="L268" s="65"/>
      <c r="M268" s="65"/>
    </row>
    <row r="269" spans="1:13" s="30" customFormat="1" ht="36.75" customHeight="1">
      <c r="A269" s="27" t="s">
        <v>209</v>
      </c>
      <c r="B269" s="28" t="s">
        <v>94</v>
      </c>
      <c r="C269" s="28" t="s">
        <v>95</v>
      </c>
      <c r="D269" s="28" t="s">
        <v>210</v>
      </c>
      <c r="E269" s="28" t="s">
        <v>119</v>
      </c>
      <c r="F269" s="28" t="s">
        <v>43</v>
      </c>
      <c r="G269" s="51">
        <f>H269+I269+J269+K269</f>
        <v>1179.65985</v>
      </c>
      <c r="H269" s="51">
        <f>H270+H272</f>
        <v>287.03954</v>
      </c>
      <c r="I269" s="51">
        <f>I270+I272</f>
        <v>353.27887999999996</v>
      </c>
      <c r="J269" s="51">
        <f>J270+J272</f>
        <v>459.21326</v>
      </c>
      <c r="K269" s="51">
        <f>K270+K272+K271</f>
        <v>80.12817</v>
      </c>
      <c r="L269" s="71"/>
      <c r="M269" s="71"/>
    </row>
    <row r="270" spans="1:13" ht="15" customHeight="1">
      <c r="A270" s="2" t="s">
        <v>18</v>
      </c>
      <c r="B270" s="13" t="s">
        <v>94</v>
      </c>
      <c r="C270" s="13" t="s">
        <v>95</v>
      </c>
      <c r="D270" s="13" t="s">
        <v>210</v>
      </c>
      <c r="E270" s="13" t="s">
        <v>120</v>
      </c>
      <c r="F270" s="13" t="s">
        <v>44</v>
      </c>
      <c r="G270" s="43">
        <f>H270+I270+J270+K270</f>
        <v>908.1281399999999</v>
      </c>
      <c r="H270" s="43">
        <v>220.46047</v>
      </c>
      <c r="I270" s="43">
        <v>271.7329</v>
      </c>
      <c r="J270" s="43">
        <v>355.32018</v>
      </c>
      <c r="K270" s="43">
        <v>60.61459</v>
      </c>
      <c r="L270" s="67"/>
      <c r="M270" s="67"/>
    </row>
    <row r="271" spans="1:16" ht="12.75" customHeight="1" hidden="1">
      <c r="A271" s="2" t="s">
        <v>19</v>
      </c>
      <c r="B271" s="13" t="s">
        <v>94</v>
      </c>
      <c r="C271" s="13" t="s">
        <v>95</v>
      </c>
      <c r="D271" s="13" t="s">
        <v>210</v>
      </c>
      <c r="E271" s="13" t="s">
        <v>125</v>
      </c>
      <c r="F271" s="13" t="s">
        <v>45</v>
      </c>
      <c r="G271" s="43">
        <f>K271</f>
        <v>0</v>
      </c>
      <c r="H271" s="43">
        <v>0</v>
      </c>
      <c r="I271" s="43">
        <v>0</v>
      </c>
      <c r="J271" s="43">
        <v>0</v>
      </c>
      <c r="K271" s="43">
        <v>0</v>
      </c>
      <c r="L271" s="67"/>
      <c r="M271" s="67"/>
      <c r="N271" s="54"/>
      <c r="O271" s="54"/>
      <c r="P271" s="54"/>
    </row>
    <row r="272" spans="1:13" ht="13.5" customHeight="1">
      <c r="A272" s="2" t="s">
        <v>20</v>
      </c>
      <c r="B272" s="13" t="s">
        <v>94</v>
      </c>
      <c r="C272" s="13" t="s">
        <v>95</v>
      </c>
      <c r="D272" s="13" t="s">
        <v>210</v>
      </c>
      <c r="E272" s="13" t="s">
        <v>320</v>
      </c>
      <c r="F272" s="13" t="s">
        <v>46</v>
      </c>
      <c r="G272" s="43">
        <f>H272+I272+J272+K272</f>
        <v>271.53171</v>
      </c>
      <c r="H272" s="43">
        <v>66.57907</v>
      </c>
      <c r="I272" s="43">
        <v>81.54598</v>
      </c>
      <c r="J272" s="43">
        <v>103.89308</v>
      </c>
      <c r="K272" s="43">
        <v>19.51358</v>
      </c>
      <c r="L272" s="67"/>
      <c r="M272" s="67"/>
    </row>
    <row r="273" spans="1:13" ht="13.5" customHeight="1">
      <c r="A273" s="11" t="s">
        <v>289</v>
      </c>
      <c r="B273" s="25" t="s">
        <v>94</v>
      </c>
      <c r="C273" s="25" t="s">
        <v>290</v>
      </c>
      <c r="D273" s="14" t="s">
        <v>182</v>
      </c>
      <c r="E273" s="25" t="s">
        <v>68</v>
      </c>
      <c r="F273" s="25"/>
      <c r="G273" s="45">
        <f>H273+I273+J273+K273</f>
        <v>367.9</v>
      </c>
      <c r="H273" s="45">
        <f aca="true" t="shared" si="23" ref="H273:K274">H274</f>
        <v>0</v>
      </c>
      <c r="I273" s="45">
        <f t="shared" si="23"/>
        <v>230</v>
      </c>
      <c r="J273" s="45">
        <f t="shared" si="23"/>
        <v>137.9</v>
      </c>
      <c r="K273" s="45">
        <f t="shared" si="23"/>
        <v>0</v>
      </c>
      <c r="L273" s="67"/>
      <c r="M273" s="67"/>
    </row>
    <row r="274" spans="1:13" ht="37.5" customHeight="1">
      <c r="A274" s="12" t="s">
        <v>291</v>
      </c>
      <c r="B274" s="14" t="s">
        <v>94</v>
      </c>
      <c r="C274" s="14" t="s">
        <v>292</v>
      </c>
      <c r="D274" s="14" t="s">
        <v>293</v>
      </c>
      <c r="E274" s="14" t="s">
        <v>148</v>
      </c>
      <c r="F274" s="14"/>
      <c r="G274" s="50">
        <f>H274+I274+J274+K274</f>
        <v>367.9</v>
      </c>
      <c r="H274" s="50">
        <f t="shared" si="23"/>
        <v>0</v>
      </c>
      <c r="I274" s="50">
        <f t="shared" si="23"/>
        <v>230</v>
      </c>
      <c r="J274" s="50">
        <f t="shared" si="23"/>
        <v>137.9</v>
      </c>
      <c r="K274" s="50">
        <f t="shared" si="23"/>
        <v>0</v>
      </c>
      <c r="L274" s="67"/>
      <c r="M274" s="67"/>
    </row>
    <row r="275" spans="1:13" ht="13.5" customHeight="1">
      <c r="A275" s="3" t="s">
        <v>149</v>
      </c>
      <c r="B275" s="13" t="s">
        <v>94</v>
      </c>
      <c r="C275" s="13" t="s">
        <v>292</v>
      </c>
      <c r="D275" s="13" t="s">
        <v>293</v>
      </c>
      <c r="E275" s="13" t="s">
        <v>115</v>
      </c>
      <c r="F275" s="13" t="s">
        <v>53</v>
      </c>
      <c r="G275" s="43">
        <f>H275+I275+J275+K275</f>
        <v>367.9</v>
      </c>
      <c r="H275" s="43">
        <v>0</v>
      </c>
      <c r="I275" s="43">
        <v>230</v>
      </c>
      <c r="J275" s="43">
        <v>137.9</v>
      </c>
      <c r="K275" s="43">
        <v>0</v>
      </c>
      <c r="L275" s="67"/>
      <c r="M275" s="67"/>
    </row>
    <row r="276" spans="1:13" ht="16.5" customHeight="1">
      <c r="A276" s="23" t="s">
        <v>75</v>
      </c>
      <c r="B276" s="25" t="s">
        <v>94</v>
      </c>
      <c r="C276" s="25" t="s">
        <v>147</v>
      </c>
      <c r="D276" s="25" t="s">
        <v>182</v>
      </c>
      <c r="E276" s="25" t="s">
        <v>68</v>
      </c>
      <c r="F276" s="25"/>
      <c r="G276" s="45">
        <f>H276+I276+J276+K276</f>
        <v>110</v>
      </c>
      <c r="H276" s="45">
        <f>H277</f>
        <v>12</v>
      </c>
      <c r="I276" s="45">
        <f>I277</f>
        <v>40</v>
      </c>
      <c r="J276" s="45">
        <f>J277</f>
        <v>2</v>
      </c>
      <c r="K276" s="45">
        <f>K277</f>
        <v>56</v>
      </c>
      <c r="L276" s="65"/>
      <c r="M276" s="65"/>
    </row>
    <row r="277" spans="1:13" ht="25.5" customHeight="1">
      <c r="A277" s="12" t="s">
        <v>312</v>
      </c>
      <c r="B277" s="14" t="s">
        <v>94</v>
      </c>
      <c r="C277" s="14" t="s">
        <v>82</v>
      </c>
      <c r="D277" s="14" t="s">
        <v>225</v>
      </c>
      <c r="E277" s="14" t="s">
        <v>148</v>
      </c>
      <c r="F277" s="14"/>
      <c r="G277" s="50">
        <f>G279+G281+G280</f>
        <v>110</v>
      </c>
      <c r="H277" s="50">
        <f>H279+H281+H280</f>
        <v>12</v>
      </c>
      <c r="I277" s="50">
        <f>I279+I281+I280</f>
        <v>40</v>
      </c>
      <c r="J277" s="50">
        <f>J279+J281+J280</f>
        <v>2</v>
      </c>
      <c r="K277" s="50">
        <f>K279+K281+K280</f>
        <v>56</v>
      </c>
      <c r="L277" s="65"/>
      <c r="M277" s="65"/>
    </row>
    <row r="278" spans="1:13" ht="47.25" customHeight="1">
      <c r="A278" s="27" t="s">
        <v>226</v>
      </c>
      <c r="B278" s="28" t="s">
        <v>94</v>
      </c>
      <c r="C278" s="28" t="s">
        <v>82</v>
      </c>
      <c r="D278" s="28" t="s">
        <v>269</v>
      </c>
      <c r="E278" s="28" t="s">
        <v>116</v>
      </c>
      <c r="F278" s="31"/>
      <c r="G278" s="51">
        <f>H278+I278+J278+K278</f>
        <v>110</v>
      </c>
      <c r="H278" s="51">
        <f>H279+H281+H280</f>
        <v>12</v>
      </c>
      <c r="I278" s="51">
        <f>I279+I281+I280</f>
        <v>40</v>
      </c>
      <c r="J278" s="51">
        <f>J279+J281+J280</f>
        <v>2</v>
      </c>
      <c r="K278" s="51">
        <f>K279+K281+K280</f>
        <v>56</v>
      </c>
      <c r="L278" s="65"/>
      <c r="M278" s="65"/>
    </row>
    <row r="279" spans="1:13" ht="12.75" customHeight="1">
      <c r="A279" s="3" t="s">
        <v>33</v>
      </c>
      <c r="B279" s="13" t="s">
        <v>94</v>
      </c>
      <c r="C279" s="13" t="s">
        <v>82</v>
      </c>
      <c r="D279" s="13" t="s">
        <v>269</v>
      </c>
      <c r="E279" s="13" t="s">
        <v>115</v>
      </c>
      <c r="F279" s="13" t="s">
        <v>55</v>
      </c>
      <c r="G279" s="43">
        <f>H279+I279+J279+K279</f>
        <v>68</v>
      </c>
      <c r="H279" s="43">
        <v>12</v>
      </c>
      <c r="I279" s="43">
        <v>40</v>
      </c>
      <c r="J279" s="43">
        <v>2</v>
      </c>
      <c r="K279" s="43">
        <v>14</v>
      </c>
      <c r="L279" s="72"/>
      <c r="M279" s="67"/>
    </row>
    <row r="280" spans="1:13" ht="12.75" customHeight="1">
      <c r="A280" s="3" t="s">
        <v>36</v>
      </c>
      <c r="B280" s="13" t="s">
        <v>94</v>
      </c>
      <c r="C280" s="13" t="s">
        <v>82</v>
      </c>
      <c r="D280" s="13" t="s">
        <v>269</v>
      </c>
      <c r="E280" s="13" t="s">
        <v>115</v>
      </c>
      <c r="F280" s="13" t="s">
        <v>58</v>
      </c>
      <c r="G280" s="43">
        <f>H280+I280+J280+K280</f>
        <v>40</v>
      </c>
      <c r="H280" s="43">
        <v>0</v>
      </c>
      <c r="I280" s="43">
        <v>0</v>
      </c>
      <c r="J280" s="43">
        <v>0</v>
      </c>
      <c r="K280" s="43">
        <v>40</v>
      </c>
      <c r="L280" s="72"/>
      <c r="M280" s="67"/>
    </row>
    <row r="281" spans="1:13" ht="12.75" customHeight="1">
      <c r="A281" s="3" t="s">
        <v>39</v>
      </c>
      <c r="B281" s="13" t="s">
        <v>94</v>
      </c>
      <c r="C281" s="13" t="s">
        <v>82</v>
      </c>
      <c r="D281" s="13" t="s">
        <v>269</v>
      </c>
      <c r="E281" s="13" t="s">
        <v>115</v>
      </c>
      <c r="F281" s="13" t="s">
        <v>59</v>
      </c>
      <c r="G281" s="43">
        <f>H281+I281+J281+K281</f>
        <v>2</v>
      </c>
      <c r="H281" s="43">
        <v>0</v>
      </c>
      <c r="I281" s="43">
        <v>0</v>
      </c>
      <c r="J281" s="43">
        <v>0</v>
      </c>
      <c r="K281" s="43">
        <f>2</f>
        <v>2</v>
      </c>
      <c r="L281" s="72"/>
      <c r="M281" s="67"/>
    </row>
    <row r="282" spans="1:13" ht="15.75" customHeight="1">
      <c r="A282" s="23" t="s">
        <v>83</v>
      </c>
      <c r="B282" s="25"/>
      <c r="C282" s="25"/>
      <c r="D282" s="25"/>
      <c r="E282" s="25"/>
      <c r="F282" s="25"/>
      <c r="G282" s="45">
        <f>SUM(H282:K282)</f>
        <v>15525.049580000003</v>
      </c>
      <c r="H282" s="45">
        <f>H283+H287+H304+H305+H306+H303</f>
        <v>3937.6443100000006</v>
      </c>
      <c r="I282" s="45">
        <f>I283+I287+I304+I305+I306+I303</f>
        <v>4218.15098</v>
      </c>
      <c r="J282" s="45">
        <f>J283+J287+J304+J305+J306+J303</f>
        <v>3234.6994700000005</v>
      </c>
      <c r="K282" s="45">
        <f>K283+K287+K304+K305+K306+K303</f>
        <v>4134.55482</v>
      </c>
      <c r="L282" s="65"/>
      <c r="M282" s="65"/>
    </row>
    <row r="283" spans="1:13" ht="14.25" customHeight="1">
      <c r="A283" s="3" t="s">
        <v>17</v>
      </c>
      <c r="B283" s="13"/>
      <c r="C283" s="13"/>
      <c r="D283" s="13"/>
      <c r="E283" s="13"/>
      <c r="F283" s="13" t="s">
        <v>43</v>
      </c>
      <c r="G283" s="43">
        <f>H283+I283+J283+K283</f>
        <v>13295.545190000003</v>
      </c>
      <c r="H283" s="43">
        <f>H284+H285+H286</f>
        <v>3323.9107600000007</v>
      </c>
      <c r="I283" s="43">
        <f>I284+I285+I286</f>
        <v>3625.69293</v>
      </c>
      <c r="J283" s="43">
        <f>J284+J285+J286</f>
        <v>2938.9532700000004</v>
      </c>
      <c r="K283" s="43">
        <f>K284+K285+K286</f>
        <v>3406.9882300000004</v>
      </c>
      <c r="L283" s="67"/>
      <c r="M283" s="67"/>
    </row>
    <row r="284" spans="1:13" ht="13.5" customHeight="1">
      <c r="A284" s="2" t="s">
        <v>18</v>
      </c>
      <c r="B284" s="13"/>
      <c r="C284" s="13"/>
      <c r="D284" s="13"/>
      <c r="E284" s="13"/>
      <c r="F284" s="13" t="s">
        <v>44</v>
      </c>
      <c r="G284" s="43">
        <f>H284+I284+J284+K284</f>
        <v>10214.479620000002</v>
      </c>
      <c r="H284" s="43">
        <f>H328+H354+H392+H396+H384+H388</f>
        <v>2553.8811000000005</v>
      </c>
      <c r="I284" s="43">
        <f>I328+I354+I392+I396+I384+I388</f>
        <v>2786.01163</v>
      </c>
      <c r="J284" s="43">
        <f>J328+J354+J392+J396+J384+J388</f>
        <v>2257.8341100000002</v>
      </c>
      <c r="K284" s="43">
        <f>K328+K354+K392+K396+K384+K388</f>
        <v>2616.7527800000003</v>
      </c>
      <c r="L284" s="67"/>
      <c r="M284" s="67"/>
    </row>
    <row r="285" spans="1:13" ht="11.25" customHeight="1" hidden="1">
      <c r="A285" s="2" t="s">
        <v>19</v>
      </c>
      <c r="B285" s="13"/>
      <c r="C285" s="13"/>
      <c r="D285" s="13"/>
      <c r="E285" s="13"/>
      <c r="F285" s="13" t="s">
        <v>45</v>
      </c>
      <c r="G285" s="43"/>
      <c r="H285" s="43"/>
      <c r="I285" s="43"/>
      <c r="J285" s="43"/>
      <c r="K285" s="43"/>
      <c r="L285" s="67"/>
      <c r="M285" s="67"/>
    </row>
    <row r="286" spans="1:13" ht="12.75" customHeight="1">
      <c r="A286" s="2" t="s">
        <v>20</v>
      </c>
      <c r="B286" s="13"/>
      <c r="C286" s="13"/>
      <c r="D286" s="13"/>
      <c r="E286" s="13"/>
      <c r="F286" s="13" t="s">
        <v>46</v>
      </c>
      <c r="G286" s="43">
        <f>H286+I286+J286+K286</f>
        <v>3081.06557</v>
      </c>
      <c r="H286" s="43">
        <f>H330+H356+H393+H397+H385+H389</f>
        <v>770.02966</v>
      </c>
      <c r="I286" s="43">
        <f>I330+I356+I393+I397+I385+I389</f>
        <v>839.6813000000001</v>
      </c>
      <c r="J286" s="43">
        <f>J330+J356+J393+J397+J385+J389</f>
        <v>681.1191600000001</v>
      </c>
      <c r="K286" s="43">
        <f>K330+K356+K393+K397+K385+K389</f>
        <v>790.2354500000001</v>
      </c>
      <c r="L286" s="67"/>
      <c r="M286" s="67"/>
    </row>
    <row r="287" spans="1:13" ht="15.75" customHeight="1">
      <c r="A287" s="2" t="s">
        <v>21</v>
      </c>
      <c r="B287" s="13"/>
      <c r="C287" s="13"/>
      <c r="D287" s="13"/>
      <c r="E287" s="13"/>
      <c r="F287" s="13" t="s">
        <v>49</v>
      </c>
      <c r="G287" s="43">
        <f>H287+I287+J287+K287</f>
        <v>1683.35432</v>
      </c>
      <c r="H287" s="43">
        <f>H288+H289+H290+H295+H302</f>
        <v>535.53405</v>
      </c>
      <c r="I287" s="43">
        <f>I288+I289+I290+I295+I302</f>
        <v>401.90704999999997</v>
      </c>
      <c r="J287" s="43">
        <f>J288+J290+J295+J302</f>
        <v>157.2066</v>
      </c>
      <c r="K287" s="43">
        <f>K288+K290+K295+K302</f>
        <v>588.7066199999999</v>
      </c>
      <c r="L287" s="67"/>
      <c r="M287" s="67"/>
    </row>
    <row r="288" spans="1:13" ht="15.75" customHeight="1">
      <c r="A288" s="2" t="s">
        <v>22</v>
      </c>
      <c r="B288" s="13"/>
      <c r="C288" s="13"/>
      <c r="D288" s="13"/>
      <c r="E288" s="13"/>
      <c r="F288" s="13" t="s">
        <v>50</v>
      </c>
      <c r="G288" s="43">
        <f>H288+I288+J288+K288</f>
        <v>37.44552</v>
      </c>
      <c r="H288" s="43">
        <f>H332+H358</f>
        <v>7.29616</v>
      </c>
      <c r="I288" s="43">
        <f>I332+I358</f>
        <v>8.54178</v>
      </c>
      <c r="J288" s="43">
        <f>J332+J358</f>
        <v>8.44458</v>
      </c>
      <c r="K288" s="43">
        <f>K332+K358</f>
        <v>13.163</v>
      </c>
      <c r="L288" s="67"/>
      <c r="M288" s="67"/>
    </row>
    <row r="289" spans="1:13" ht="15.75" customHeight="1" hidden="1">
      <c r="A289" s="2" t="s">
        <v>23</v>
      </c>
      <c r="B289" s="13"/>
      <c r="C289" s="13"/>
      <c r="D289" s="13"/>
      <c r="E289" s="13"/>
      <c r="F289" s="13" t="s">
        <v>51</v>
      </c>
      <c r="G289" s="43"/>
      <c r="H289" s="43"/>
      <c r="I289" s="43"/>
      <c r="J289" s="43"/>
      <c r="K289" s="43"/>
      <c r="L289" s="67"/>
      <c r="M289" s="67"/>
    </row>
    <row r="290" spans="1:13" ht="15.75" customHeight="1">
      <c r="A290" s="2" t="s">
        <v>24</v>
      </c>
      <c r="B290" s="13"/>
      <c r="C290" s="13"/>
      <c r="D290" s="13"/>
      <c r="E290" s="13"/>
      <c r="F290" s="13" t="s">
        <v>52</v>
      </c>
      <c r="G290" s="43">
        <f>H290+I290+J290+K290</f>
        <v>1342.6461199999999</v>
      </c>
      <c r="H290" s="43">
        <f>H292+H293+H294</f>
        <v>478.9878499999999</v>
      </c>
      <c r="I290" s="43">
        <f>I292+I293+I294</f>
        <v>320.44384999999994</v>
      </c>
      <c r="J290" s="43">
        <f>J292+J293+J294</f>
        <v>77.29588</v>
      </c>
      <c r="K290" s="43">
        <f>K292+K293+K294</f>
        <v>465.91853999999995</v>
      </c>
      <c r="L290" s="67"/>
      <c r="M290" s="67"/>
    </row>
    <row r="291" spans="1:13" ht="11.25" customHeight="1">
      <c r="A291" s="2" t="s">
        <v>25</v>
      </c>
      <c r="B291" s="13"/>
      <c r="C291" s="13"/>
      <c r="D291" s="13"/>
      <c r="E291" s="13"/>
      <c r="F291" s="13"/>
      <c r="G291" s="43"/>
      <c r="H291" s="43"/>
      <c r="I291" s="43"/>
      <c r="J291" s="43"/>
      <c r="K291" s="43"/>
      <c r="L291" s="67"/>
      <c r="M291" s="67"/>
    </row>
    <row r="292" spans="1:13" ht="15.75" customHeight="1">
      <c r="A292" s="2" t="s">
        <v>26</v>
      </c>
      <c r="B292" s="13"/>
      <c r="C292" s="13"/>
      <c r="D292" s="13"/>
      <c r="E292" s="13"/>
      <c r="F292" s="13" t="s">
        <v>52</v>
      </c>
      <c r="G292" s="43">
        <f>H292+I292+J292+K292</f>
        <v>955.1268399999999</v>
      </c>
      <c r="H292" s="43">
        <f aca="true" t="shared" si="24" ref="H292:K294">H336+H362</f>
        <v>345.05656999999997</v>
      </c>
      <c r="I292" s="43">
        <f t="shared" si="24"/>
        <v>225.856</v>
      </c>
      <c r="J292" s="43">
        <f t="shared" si="24"/>
        <v>0</v>
      </c>
      <c r="K292" s="43">
        <f t="shared" si="24"/>
        <v>384.21427</v>
      </c>
      <c r="L292" s="67"/>
      <c r="M292" s="67"/>
    </row>
    <row r="293" spans="1:13" ht="15.75" customHeight="1">
      <c r="A293" s="2" t="s">
        <v>27</v>
      </c>
      <c r="B293" s="13"/>
      <c r="C293" s="13"/>
      <c r="D293" s="13"/>
      <c r="E293" s="13"/>
      <c r="F293" s="13" t="s">
        <v>52</v>
      </c>
      <c r="G293" s="43">
        <f>H293+I293+J293+K293</f>
        <v>365.88653999999997</v>
      </c>
      <c r="H293" s="43">
        <f t="shared" si="24"/>
        <v>129.47385</v>
      </c>
      <c r="I293" s="43">
        <f t="shared" si="24"/>
        <v>88.53455</v>
      </c>
      <c r="J293" s="43">
        <f t="shared" si="24"/>
        <v>71.29899</v>
      </c>
      <c r="K293" s="43">
        <f t="shared" si="24"/>
        <v>76.57915</v>
      </c>
      <c r="L293" s="67"/>
      <c r="M293" s="67"/>
    </row>
    <row r="294" spans="1:13" ht="15.75" customHeight="1">
      <c r="A294" s="2" t="s">
        <v>28</v>
      </c>
      <c r="B294" s="13"/>
      <c r="C294" s="13"/>
      <c r="D294" s="13"/>
      <c r="E294" s="13"/>
      <c r="F294" s="13" t="s">
        <v>52</v>
      </c>
      <c r="G294" s="43">
        <f>H294+I294+J294+K294</f>
        <v>21.63274</v>
      </c>
      <c r="H294" s="43">
        <f t="shared" si="24"/>
        <v>4.45743</v>
      </c>
      <c r="I294" s="43">
        <f t="shared" si="24"/>
        <v>6.0533</v>
      </c>
      <c r="J294" s="43">
        <f t="shared" si="24"/>
        <v>5.99689</v>
      </c>
      <c r="K294" s="43">
        <f t="shared" si="24"/>
        <v>5.12512</v>
      </c>
      <c r="L294" s="67"/>
      <c r="M294" s="67"/>
    </row>
    <row r="295" spans="1:13" ht="15.75" customHeight="1">
      <c r="A295" s="2" t="s">
        <v>29</v>
      </c>
      <c r="B295" s="13"/>
      <c r="C295" s="13"/>
      <c r="D295" s="13"/>
      <c r="E295" s="13"/>
      <c r="F295" s="13" t="s">
        <v>53</v>
      </c>
      <c r="G295" s="43">
        <f>H295+I295+J295+K295</f>
        <v>174.11714</v>
      </c>
      <c r="H295" s="43">
        <f>H297+H299</f>
        <v>32.05004</v>
      </c>
      <c r="I295" s="43">
        <f>I297+I299</f>
        <v>46.13142</v>
      </c>
      <c r="J295" s="43">
        <f>J297+J299</f>
        <v>45.66614</v>
      </c>
      <c r="K295" s="43">
        <f>K297+K299</f>
        <v>50.26954</v>
      </c>
      <c r="L295" s="67"/>
      <c r="M295" s="67"/>
    </row>
    <row r="296" spans="1:13" ht="12.75" customHeight="1" hidden="1">
      <c r="A296" s="2" t="s">
        <v>25</v>
      </c>
      <c r="B296" s="13"/>
      <c r="C296" s="13"/>
      <c r="D296" s="13"/>
      <c r="E296" s="13"/>
      <c r="F296" s="13"/>
      <c r="G296" s="43"/>
      <c r="H296" s="43"/>
      <c r="I296" s="43"/>
      <c r="J296" s="43"/>
      <c r="K296" s="43"/>
      <c r="L296" s="67"/>
      <c r="M296" s="67"/>
    </row>
    <row r="297" spans="1:13" ht="15.75" customHeight="1">
      <c r="A297" s="2" t="s">
        <v>30</v>
      </c>
      <c r="B297" s="13"/>
      <c r="C297" s="13"/>
      <c r="D297" s="13"/>
      <c r="E297" s="13"/>
      <c r="F297" s="13" t="s">
        <v>53</v>
      </c>
      <c r="G297" s="43">
        <f>H297+I297+J297+K297</f>
        <v>174.11714</v>
      </c>
      <c r="H297" s="43">
        <f>H341+H367</f>
        <v>32.05004</v>
      </c>
      <c r="I297" s="43">
        <f>I341+I367</f>
        <v>46.13142</v>
      </c>
      <c r="J297" s="43">
        <f>J341+J367</f>
        <v>45.66614</v>
      </c>
      <c r="K297" s="43">
        <f>K341+K367</f>
        <v>50.26954</v>
      </c>
      <c r="L297" s="67"/>
      <c r="M297" s="67"/>
    </row>
    <row r="298" spans="1:13" ht="15.75" customHeight="1" hidden="1">
      <c r="A298" s="2" t="s">
        <v>76</v>
      </c>
      <c r="B298" s="13"/>
      <c r="C298" s="13"/>
      <c r="D298" s="13"/>
      <c r="E298" s="13"/>
      <c r="F298" s="13" t="s">
        <v>53</v>
      </c>
      <c r="G298" s="43"/>
      <c r="H298" s="43"/>
      <c r="I298" s="43"/>
      <c r="J298" s="43"/>
      <c r="K298" s="43"/>
      <c r="L298" s="67"/>
      <c r="M298" s="67"/>
    </row>
    <row r="299" spans="1:13" ht="15.75" customHeight="1" hidden="1">
      <c r="A299" s="2" t="s">
        <v>31</v>
      </c>
      <c r="B299" s="13"/>
      <c r="C299" s="13"/>
      <c r="D299" s="13"/>
      <c r="E299" s="13"/>
      <c r="F299" s="13" t="s">
        <v>53</v>
      </c>
      <c r="G299" s="43">
        <f>H299+I299+J299+K299</f>
        <v>0</v>
      </c>
      <c r="H299" s="43">
        <f>H319+H321</f>
        <v>0</v>
      </c>
      <c r="I299" s="43">
        <f>I319+I321</f>
        <v>0</v>
      </c>
      <c r="J299" s="43">
        <f>J319+J321</f>
        <v>0</v>
      </c>
      <c r="K299" s="43">
        <f>K319+K321</f>
        <v>0</v>
      </c>
      <c r="L299" s="67"/>
      <c r="M299" s="67"/>
    </row>
    <row r="300" spans="1:13" ht="15.75" customHeight="1" hidden="1">
      <c r="A300" s="2" t="s">
        <v>77</v>
      </c>
      <c r="B300" s="13"/>
      <c r="C300" s="13"/>
      <c r="D300" s="13"/>
      <c r="E300" s="13"/>
      <c r="F300" s="13" t="s">
        <v>53</v>
      </c>
      <c r="G300" s="43"/>
      <c r="H300" s="43"/>
      <c r="I300" s="43"/>
      <c r="J300" s="43"/>
      <c r="K300" s="43"/>
      <c r="L300" s="67"/>
      <c r="M300" s="67"/>
    </row>
    <row r="301" spans="1:13" ht="15.75" customHeight="1" hidden="1">
      <c r="A301" s="2" t="s">
        <v>78</v>
      </c>
      <c r="B301" s="13"/>
      <c r="C301" s="13"/>
      <c r="D301" s="13"/>
      <c r="E301" s="13"/>
      <c r="F301" s="13" t="s">
        <v>53</v>
      </c>
      <c r="G301" s="43"/>
      <c r="H301" s="43"/>
      <c r="I301" s="43"/>
      <c r="J301" s="43"/>
      <c r="K301" s="43"/>
      <c r="L301" s="67"/>
      <c r="M301" s="67"/>
    </row>
    <row r="302" spans="1:13" ht="15.75" customHeight="1">
      <c r="A302" s="2" t="s">
        <v>32</v>
      </c>
      <c r="B302" s="13"/>
      <c r="C302" s="13"/>
      <c r="D302" s="13"/>
      <c r="E302" s="13"/>
      <c r="F302" s="13" t="s">
        <v>54</v>
      </c>
      <c r="G302" s="43">
        <f>H302+I302+J302+K302</f>
        <v>129.14553999999998</v>
      </c>
      <c r="H302" s="43">
        <f>H346+H372</f>
        <v>17.2</v>
      </c>
      <c r="I302" s="43">
        <f>I346+I372</f>
        <v>26.79</v>
      </c>
      <c r="J302" s="43">
        <f>J346+J372</f>
        <v>25.8</v>
      </c>
      <c r="K302" s="43">
        <f>K346+K372+K322</f>
        <v>59.355540000000005</v>
      </c>
      <c r="L302" s="67"/>
      <c r="M302" s="67"/>
    </row>
    <row r="303" spans="1:13" ht="14.25" customHeight="1" hidden="1">
      <c r="A303" s="16" t="s">
        <v>154</v>
      </c>
      <c r="B303" s="13"/>
      <c r="C303" s="13"/>
      <c r="D303" s="13"/>
      <c r="E303" s="13"/>
      <c r="F303" s="13" t="s">
        <v>69</v>
      </c>
      <c r="G303" s="43">
        <f>H303+I303+J303+K303</f>
        <v>0</v>
      </c>
      <c r="H303" s="43"/>
      <c r="I303" s="43"/>
      <c r="J303" s="43"/>
      <c r="K303" s="43"/>
      <c r="L303" s="67"/>
      <c r="M303" s="67"/>
    </row>
    <row r="304" spans="1:13" ht="15.75" customHeight="1" hidden="1">
      <c r="A304" s="2" t="s">
        <v>34</v>
      </c>
      <c r="B304" s="13"/>
      <c r="C304" s="13"/>
      <c r="D304" s="13"/>
      <c r="E304" s="13"/>
      <c r="F304" s="13" t="s">
        <v>56</v>
      </c>
      <c r="G304" s="43"/>
      <c r="H304" s="43"/>
      <c r="I304" s="43"/>
      <c r="J304" s="43"/>
      <c r="K304" s="43"/>
      <c r="L304" s="67"/>
      <c r="M304" s="67"/>
    </row>
    <row r="305" spans="1:13" ht="15.75" customHeight="1">
      <c r="A305" s="2" t="s">
        <v>33</v>
      </c>
      <c r="B305" s="13"/>
      <c r="C305" s="13"/>
      <c r="D305" s="13"/>
      <c r="E305" s="13"/>
      <c r="F305" s="13" t="s">
        <v>55</v>
      </c>
      <c r="G305" s="43">
        <f>H305+I305+J305+K305</f>
        <v>325.8596</v>
      </c>
      <c r="H305" s="43">
        <f>H348+H374+H324</f>
        <v>66.917</v>
      </c>
      <c r="I305" s="43">
        <f>I348+I374+I324</f>
        <v>100.551</v>
      </c>
      <c r="J305" s="43">
        <f>J348+J374+J324</f>
        <v>72.5096</v>
      </c>
      <c r="K305" s="43">
        <f>K348+K374+K324</f>
        <v>85.882</v>
      </c>
      <c r="L305" s="67"/>
      <c r="M305" s="67"/>
    </row>
    <row r="306" spans="1:13" ht="14.25" customHeight="1">
      <c r="A306" s="3" t="s">
        <v>35</v>
      </c>
      <c r="B306" s="13"/>
      <c r="C306" s="13"/>
      <c r="D306" s="13"/>
      <c r="E306" s="13"/>
      <c r="F306" s="13" t="s">
        <v>57</v>
      </c>
      <c r="G306" s="43">
        <f>H306+I306+J306+K306</f>
        <v>220.29047</v>
      </c>
      <c r="H306" s="43">
        <f>H307+H308</f>
        <v>11.2825</v>
      </c>
      <c r="I306" s="43">
        <f>I307+I308</f>
        <v>90</v>
      </c>
      <c r="J306" s="43">
        <f>J307+J308</f>
        <v>66.03</v>
      </c>
      <c r="K306" s="43">
        <f>K307+K308</f>
        <v>52.97797</v>
      </c>
      <c r="L306" s="67"/>
      <c r="M306" s="67"/>
    </row>
    <row r="307" spans="1:13" ht="12.75" customHeight="1">
      <c r="A307" s="3" t="s">
        <v>36</v>
      </c>
      <c r="B307" s="13"/>
      <c r="C307" s="13"/>
      <c r="D307" s="13"/>
      <c r="E307" s="13"/>
      <c r="F307" s="13" t="s">
        <v>58</v>
      </c>
      <c r="G307" s="43">
        <f>H307+I307+J307+K307</f>
        <v>185.85</v>
      </c>
      <c r="H307" s="43">
        <f>H315+H317+H325</f>
        <v>0</v>
      </c>
      <c r="I307" s="43">
        <f>I315+I317+I325</f>
        <v>90</v>
      </c>
      <c r="J307" s="43">
        <f>J315+J317+J325</f>
        <v>64.85</v>
      </c>
      <c r="K307" s="43">
        <f>K315+K317+K325</f>
        <v>31</v>
      </c>
      <c r="L307" s="67"/>
      <c r="M307" s="67"/>
    </row>
    <row r="308" spans="1:13" ht="15.75" customHeight="1">
      <c r="A308" s="3" t="s">
        <v>37</v>
      </c>
      <c r="B308" s="13"/>
      <c r="C308" s="13"/>
      <c r="D308" s="13"/>
      <c r="E308" s="13"/>
      <c r="F308" s="13" t="s">
        <v>59</v>
      </c>
      <c r="G308" s="43">
        <f>H308+I308+J308+K308</f>
        <v>34.44047</v>
      </c>
      <c r="H308" s="43">
        <f>H312</f>
        <v>11.2825</v>
      </c>
      <c r="I308" s="43">
        <f>I312</f>
        <v>0</v>
      </c>
      <c r="J308" s="43">
        <f>J312</f>
        <v>1.18</v>
      </c>
      <c r="K308" s="43">
        <f>K312</f>
        <v>21.97797</v>
      </c>
      <c r="L308" s="67"/>
      <c r="M308" s="67"/>
    </row>
    <row r="309" spans="1:13" ht="11.25" customHeight="1" hidden="1">
      <c r="A309" s="3" t="s">
        <v>25</v>
      </c>
      <c r="B309" s="13"/>
      <c r="C309" s="13"/>
      <c r="D309" s="13"/>
      <c r="E309" s="13"/>
      <c r="F309" s="13"/>
      <c r="G309" s="43"/>
      <c r="H309" s="43"/>
      <c r="I309" s="43"/>
      <c r="J309" s="43"/>
      <c r="K309" s="43"/>
      <c r="L309" s="67"/>
      <c r="M309" s="67"/>
    </row>
    <row r="310" spans="1:13" ht="15.75" customHeight="1" hidden="1">
      <c r="A310" s="3" t="s">
        <v>38</v>
      </c>
      <c r="B310" s="13"/>
      <c r="C310" s="13"/>
      <c r="D310" s="13"/>
      <c r="E310" s="13"/>
      <c r="F310" s="13" t="s">
        <v>59</v>
      </c>
      <c r="G310" s="43"/>
      <c r="H310" s="43"/>
      <c r="I310" s="43"/>
      <c r="J310" s="43"/>
      <c r="K310" s="43"/>
      <c r="L310" s="67"/>
      <c r="M310" s="67"/>
    </row>
    <row r="311" spans="1:13" ht="15.75" customHeight="1" hidden="1">
      <c r="A311" s="3" t="s">
        <v>80</v>
      </c>
      <c r="B311" s="13"/>
      <c r="C311" s="13"/>
      <c r="D311" s="13"/>
      <c r="E311" s="13"/>
      <c r="F311" s="13" t="s">
        <v>59</v>
      </c>
      <c r="G311" s="43"/>
      <c r="H311" s="43"/>
      <c r="I311" s="43"/>
      <c r="J311" s="43"/>
      <c r="K311" s="43"/>
      <c r="L311" s="67"/>
      <c r="M311" s="67"/>
    </row>
    <row r="312" spans="1:13" ht="15.75" customHeight="1">
      <c r="A312" s="3" t="s">
        <v>39</v>
      </c>
      <c r="B312" s="13"/>
      <c r="C312" s="13"/>
      <c r="D312" s="13"/>
      <c r="E312" s="13"/>
      <c r="F312" s="13" t="s">
        <v>59</v>
      </c>
      <c r="G312" s="43">
        <f aca="true" t="shared" si="25" ref="G312:G326">H312+I312+J312+K312</f>
        <v>34.44047</v>
      </c>
      <c r="H312" s="43">
        <f>H381+H349</f>
        <v>11.2825</v>
      </c>
      <c r="I312" s="43">
        <f>I381+I349</f>
        <v>0</v>
      </c>
      <c r="J312" s="43">
        <f>J381+J349</f>
        <v>1.18</v>
      </c>
      <c r="K312" s="43">
        <f>K381+K349</f>
        <v>21.97797</v>
      </c>
      <c r="L312" s="67"/>
      <c r="M312" s="67"/>
    </row>
    <row r="313" spans="1:13" ht="24" customHeight="1">
      <c r="A313" s="12" t="s">
        <v>313</v>
      </c>
      <c r="B313" s="14" t="s">
        <v>94</v>
      </c>
      <c r="C313" s="14" t="s">
        <v>84</v>
      </c>
      <c r="D313" s="14" t="s">
        <v>227</v>
      </c>
      <c r="E313" s="14" t="s">
        <v>68</v>
      </c>
      <c r="F313" s="14"/>
      <c r="G313" s="50">
        <f>H313+I313+J313+K313</f>
        <v>11077.23358</v>
      </c>
      <c r="H313" s="50">
        <f>H314+H316+H318+H326+H352+H320+H323</f>
        <v>2808.7643100000005</v>
      </c>
      <c r="I313" s="50">
        <f>I314+I316+I318+I326+I352+I320+I323</f>
        <v>3097.5449799999997</v>
      </c>
      <c r="J313" s="50">
        <f>J314+J316+J318+J326+J352+J320+J323</f>
        <v>2160.6994699999996</v>
      </c>
      <c r="K313" s="50">
        <f>K314+K316+K318+K326+K352+K320+K323</f>
        <v>3010.2248200000004</v>
      </c>
      <c r="L313" s="67"/>
      <c r="M313" s="67"/>
    </row>
    <row r="314" spans="1:13" ht="23.25" customHeight="1">
      <c r="A314" s="27" t="s">
        <v>267</v>
      </c>
      <c r="B314" s="28" t="s">
        <v>94</v>
      </c>
      <c r="C314" s="28" t="s">
        <v>84</v>
      </c>
      <c r="D314" s="28" t="s">
        <v>228</v>
      </c>
      <c r="E314" s="28" t="s">
        <v>116</v>
      </c>
      <c r="F314" s="28"/>
      <c r="G314" s="51">
        <f t="shared" si="25"/>
        <v>26.85</v>
      </c>
      <c r="H314" s="51">
        <f>H315</f>
        <v>0</v>
      </c>
      <c r="I314" s="51">
        <f>I315</f>
        <v>0</v>
      </c>
      <c r="J314" s="51">
        <f>J315</f>
        <v>26.85</v>
      </c>
      <c r="K314" s="51">
        <f>K315</f>
        <v>0</v>
      </c>
      <c r="L314" s="67"/>
      <c r="M314" s="67"/>
    </row>
    <row r="315" spans="1:13" ht="15.75" customHeight="1">
      <c r="A315" s="3" t="s">
        <v>36</v>
      </c>
      <c r="B315" s="13" t="s">
        <v>94</v>
      </c>
      <c r="C315" s="13" t="s">
        <v>84</v>
      </c>
      <c r="D315" s="13" t="s">
        <v>228</v>
      </c>
      <c r="E315" s="13" t="s">
        <v>115</v>
      </c>
      <c r="F315" s="13" t="s">
        <v>58</v>
      </c>
      <c r="G315" s="43">
        <f t="shared" si="25"/>
        <v>26.85</v>
      </c>
      <c r="H315" s="73">
        <v>0</v>
      </c>
      <c r="I315" s="73">
        <v>0</v>
      </c>
      <c r="J315" s="73">
        <v>26.85</v>
      </c>
      <c r="K315" s="73">
        <v>0</v>
      </c>
      <c r="L315" s="67"/>
      <c r="M315" s="67"/>
    </row>
    <row r="316" spans="1:13" ht="15.75" customHeight="1">
      <c r="A316" s="27" t="s">
        <v>229</v>
      </c>
      <c r="B316" s="28" t="s">
        <v>94</v>
      </c>
      <c r="C316" s="28" t="s">
        <v>84</v>
      </c>
      <c r="D316" s="28" t="s">
        <v>230</v>
      </c>
      <c r="E316" s="28" t="s">
        <v>116</v>
      </c>
      <c r="F316" s="28"/>
      <c r="G316" s="55">
        <f t="shared" si="25"/>
        <v>20</v>
      </c>
      <c r="H316" s="55">
        <f>H317</f>
        <v>0</v>
      </c>
      <c r="I316" s="55">
        <f>I317</f>
        <v>20</v>
      </c>
      <c r="J316" s="55">
        <f>J317</f>
        <v>0</v>
      </c>
      <c r="K316" s="55">
        <f>K317</f>
        <v>0</v>
      </c>
      <c r="L316" s="67"/>
      <c r="M316" s="67"/>
    </row>
    <row r="317" spans="1:13" ht="15.75" customHeight="1">
      <c r="A317" s="3" t="s">
        <v>36</v>
      </c>
      <c r="B317" s="13" t="s">
        <v>94</v>
      </c>
      <c r="C317" s="13" t="s">
        <v>84</v>
      </c>
      <c r="D317" s="13" t="s">
        <v>230</v>
      </c>
      <c r="E317" s="13" t="s">
        <v>115</v>
      </c>
      <c r="F317" s="13" t="s">
        <v>58</v>
      </c>
      <c r="G317" s="43">
        <f t="shared" si="25"/>
        <v>20</v>
      </c>
      <c r="H317" s="43">
        <v>0</v>
      </c>
      <c r="I317" s="43">
        <v>20</v>
      </c>
      <c r="J317" s="43">
        <v>0</v>
      </c>
      <c r="K317" s="43">
        <v>0</v>
      </c>
      <c r="L317" s="67"/>
      <c r="M317" s="67"/>
    </row>
    <row r="318" spans="1:13" ht="16.5" customHeight="1" hidden="1">
      <c r="A318" s="27" t="s">
        <v>232</v>
      </c>
      <c r="B318" s="28" t="s">
        <v>94</v>
      </c>
      <c r="C318" s="28" t="s">
        <v>84</v>
      </c>
      <c r="D318" s="28" t="s">
        <v>231</v>
      </c>
      <c r="E318" s="28" t="s">
        <v>116</v>
      </c>
      <c r="F318" s="28"/>
      <c r="G318" s="51">
        <f t="shared" si="25"/>
        <v>0</v>
      </c>
      <c r="H318" s="51">
        <f>H319</f>
        <v>0</v>
      </c>
      <c r="I318" s="51">
        <f>I319</f>
        <v>0</v>
      </c>
      <c r="J318" s="51">
        <f>J319</f>
        <v>0</v>
      </c>
      <c r="K318" s="51">
        <f>K319</f>
        <v>0</v>
      </c>
      <c r="L318" s="67"/>
      <c r="M318" s="67"/>
    </row>
    <row r="319" spans="1:13" ht="15.75" customHeight="1" hidden="1">
      <c r="A319" s="3" t="s">
        <v>29</v>
      </c>
      <c r="B319" s="13" t="s">
        <v>94</v>
      </c>
      <c r="C319" s="13" t="s">
        <v>84</v>
      </c>
      <c r="D319" s="13" t="s">
        <v>231</v>
      </c>
      <c r="E319" s="13" t="s">
        <v>115</v>
      </c>
      <c r="F319" s="13" t="s">
        <v>53</v>
      </c>
      <c r="G319" s="43">
        <f t="shared" si="25"/>
        <v>0</v>
      </c>
      <c r="H319" s="43">
        <v>0</v>
      </c>
      <c r="I319" s="43">
        <v>0</v>
      </c>
      <c r="J319" s="43">
        <v>0</v>
      </c>
      <c r="K319" s="43">
        <v>0</v>
      </c>
      <c r="L319" s="67"/>
      <c r="M319" s="67"/>
    </row>
    <row r="320" spans="1:13" ht="15.75" customHeight="1">
      <c r="A320" s="27" t="s">
        <v>295</v>
      </c>
      <c r="B320" s="28" t="s">
        <v>94</v>
      </c>
      <c r="C320" s="28" t="s">
        <v>84</v>
      </c>
      <c r="D320" s="28" t="s">
        <v>294</v>
      </c>
      <c r="E320" s="28" t="s">
        <v>116</v>
      </c>
      <c r="F320" s="28"/>
      <c r="G320" s="51">
        <f aca="true" t="shared" si="26" ref="G320:G325">H320+I320+J320+K320</f>
        <v>1.25</v>
      </c>
      <c r="H320" s="51">
        <f>H321+H322</f>
        <v>0</v>
      </c>
      <c r="I320" s="51">
        <f>I321+I322</f>
        <v>0</v>
      </c>
      <c r="J320" s="51">
        <f>J321+J322</f>
        <v>0</v>
      </c>
      <c r="K320" s="51">
        <f>K321+K322</f>
        <v>1.25</v>
      </c>
      <c r="L320" s="67"/>
      <c r="M320" s="67"/>
    </row>
    <row r="321" spans="1:13" ht="15.75" customHeight="1" hidden="1">
      <c r="A321" s="3" t="s">
        <v>29</v>
      </c>
      <c r="B321" s="13" t="s">
        <v>94</v>
      </c>
      <c r="C321" s="13" t="s">
        <v>84</v>
      </c>
      <c r="D321" s="13" t="s">
        <v>294</v>
      </c>
      <c r="E321" s="13" t="s">
        <v>115</v>
      </c>
      <c r="F321" s="13" t="s">
        <v>53</v>
      </c>
      <c r="G321" s="43">
        <f t="shared" si="26"/>
        <v>0</v>
      </c>
      <c r="H321" s="43">
        <v>0</v>
      </c>
      <c r="I321" s="43">
        <v>0</v>
      </c>
      <c r="J321" s="43">
        <v>0</v>
      </c>
      <c r="K321" s="43">
        <f>60-60</f>
        <v>0</v>
      </c>
      <c r="L321" s="67"/>
      <c r="M321" s="67"/>
    </row>
    <row r="322" spans="1:13" ht="15.75" customHeight="1">
      <c r="A322" s="3" t="s">
        <v>29</v>
      </c>
      <c r="B322" s="13" t="s">
        <v>94</v>
      </c>
      <c r="C322" s="13" t="s">
        <v>84</v>
      </c>
      <c r="D322" s="13" t="s">
        <v>294</v>
      </c>
      <c r="E322" s="13" t="s">
        <v>115</v>
      </c>
      <c r="F322" s="13" t="s">
        <v>54</v>
      </c>
      <c r="G322" s="43">
        <f t="shared" si="26"/>
        <v>1.25</v>
      </c>
      <c r="H322" s="43">
        <v>0</v>
      </c>
      <c r="I322" s="43">
        <v>0</v>
      </c>
      <c r="J322" s="43">
        <v>0</v>
      </c>
      <c r="K322" s="43">
        <v>1.25</v>
      </c>
      <c r="L322" s="67"/>
      <c r="M322" s="67"/>
    </row>
    <row r="323" spans="1:13" ht="25.5" customHeight="1">
      <c r="A323" s="27" t="s">
        <v>369</v>
      </c>
      <c r="B323" s="28" t="s">
        <v>94</v>
      </c>
      <c r="C323" s="28" t="s">
        <v>84</v>
      </c>
      <c r="D323" s="28" t="s">
        <v>370</v>
      </c>
      <c r="E323" s="28" t="s">
        <v>116</v>
      </c>
      <c r="F323" s="28"/>
      <c r="G323" s="51">
        <f t="shared" si="26"/>
        <v>199.8336</v>
      </c>
      <c r="H323" s="51">
        <f>H324+H325</f>
        <v>0</v>
      </c>
      <c r="I323" s="51">
        <f>I324+I325</f>
        <v>104.36</v>
      </c>
      <c r="J323" s="51">
        <f>J324+J325</f>
        <v>44.4736</v>
      </c>
      <c r="K323" s="51">
        <f>K324+K325</f>
        <v>51</v>
      </c>
      <c r="L323" s="67"/>
      <c r="M323" s="67"/>
    </row>
    <row r="324" spans="1:13" ht="15.75" customHeight="1">
      <c r="A324" s="2" t="s">
        <v>33</v>
      </c>
      <c r="B324" s="13" t="s">
        <v>94</v>
      </c>
      <c r="C324" s="13" t="s">
        <v>84</v>
      </c>
      <c r="D324" s="13" t="s">
        <v>370</v>
      </c>
      <c r="E324" s="13" t="s">
        <v>115</v>
      </c>
      <c r="F324" s="13" t="s">
        <v>55</v>
      </c>
      <c r="G324" s="43">
        <f t="shared" si="26"/>
        <v>60.8336</v>
      </c>
      <c r="H324" s="43">
        <v>0</v>
      </c>
      <c r="I324" s="43">
        <v>34.36</v>
      </c>
      <c r="J324" s="43">
        <v>6.4736</v>
      </c>
      <c r="K324" s="43">
        <v>20</v>
      </c>
      <c r="L324" s="67"/>
      <c r="M324" s="67"/>
    </row>
    <row r="325" spans="1:15" ht="17.25" customHeight="1">
      <c r="A325" s="3" t="s">
        <v>36</v>
      </c>
      <c r="B325" s="13" t="s">
        <v>94</v>
      </c>
      <c r="C325" s="13" t="s">
        <v>84</v>
      </c>
      <c r="D325" s="13" t="s">
        <v>370</v>
      </c>
      <c r="E325" s="13" t="s">
        <v>115</v>
      </c>
      <c r="F325" s="13" t="s">
        <v>58</v>
      </c>
      <c r="G325" s="43">
        <f t="shared" si="26"/>
        <v>139</v>
      </c>
      <c r="H325" s="43">
        <v>0</v>
      </c>
      <c r="I325" s="43">
        <v>70</v>
      </c>
      <c r="J325" s="43">
        <v>38</v>
      </c>
      <c r="K325" s="43">
        <v>31</v>
      </c>
      <c r="L325" s="67"/>
      <c r="M325" s="67"/>
      <c r="O325" s="54"/>
    </row>
    <row r="326" spans="1:15" ht="35.25" customHeight="1">
      <c r="A326" s="27" t="s">
        <v>234</v>
      </c>
      <c r="B326" s="28" t="s">
        <v>94</v>
      </c>
      <c r="C326" s="28" t="s">
        <v>84</v>
      </c>
      <c r="D326" s="28" t="s">
        <v>233</v>
      </c>
      <c r="E326" s="28" t="s">
        <v>155</v>
      </c>
      <c r="F326" s="28"/>
      <c r="G326" s="51">
        <f t="shared" si="25"/>
        <v>9481.361930000001</v>
      </c>
      <c r="H326" s="51">
        <f>H327+H331+H347+H348+H349</f>
        <v>2460.6880300000003</v>
      </c>
      <c r="I326" s="51">
        <f>I327+I331+I347+I348+I349</f>
        <v>2641.46937</v>
      </c>
      <c r="J326" s="51">
        <f>J327+J331+J347+J348+J349</f>
        <v>1799.7132</v>
      </c>
      <c r="K326" s="51">
        <f>K327+K331+K347+K348+K349</f>
        <v>2579.4913300000003</v>
      </c>
      <c r="L326" s="65"/>
      <c r="M326" s="65"/>
      <c r="O326" s="54"/>
    </row>
    <row r="327" spans="1:15" ht="14.25" customHeight="1">
      <c r="A327" s="3" t="s">
        <v>17</v>
      </c>
      <c r="B327" s="13" t="s">
        <v>94</v>
      </c>
      <c r="C327" s="13" t="s">
        <v>84</v>
      </c>
      <c r="D327" s="13" t="s">
        <v>233</v>
      </c>
      <c r="E327" s="13" t="s">
        <v>127</v>
      </c>
      <c r="F327" s="13" t="s">
        <v>129</v>
      </c>
      <c r="G327" s="43">
        <f>G328+G329+G330</f>
        <v>7774.20912</v>
      </c>
      <c r="H327" s="43">
        <f>H328+H329+H330</f>
        <v>1919.8060600000001</v>
      </c>
      <c r="I327" s="43">
        <f>I328+I329+I330</f>
        <v>2231.7210099999998</v>
      </c>
      <c r="J327" s="43">
        <f>J328+J329+J330</f>
        <v>1618.89821</v>
      </c>
      <c r="K327" s="43">
        <f>K328+K330</f>
        <v>2003.78384</v>
      </c>
      <c r="L327" s="67"/>
      <c r="M327" s="67"/>
      <c r="O327" s="54"/>
    </row>
    <row r="328" spans="1:13" ht="15.75" customHeight="1">
      <c r="A328" s="2" t="s">
        <v>18</v>
      </c>
      <c r="B328" s="13" t="s">
        <v>94</v>
      </c>
      <c r="C328" s="13" t="s">
        <v>84</v>
      </c>
      <c r="D328" s="13" t="s">
        <v>233</v>
      </c>
      <c r="E328" s="13" t="s">
        <v>110</v>
      </c>
      <c r="F328" s="13" t="s">
        <v>130</v>
      </c>
      <c r="G328" s="43">
        <f>H328+I328+J328+K328</f>
        <v>5975.4748500000005</v>
      </c>
      <c r="H328" s="43">
        <v>1476.11821</v>
      </c>
      <c r="I328" s="43">
        <v>1715.25869</v>
      </c>
      <c r="J328" s="43">
        <v>1243.58362</v>
      </c>
      <c r="K328" s="43">
        <v>1540.51433</v>
      </c>
      <c r="L328" s="67"/>
      <c r="M328" s="67"/>
    </row>
    <row r="329" spans="1:13" ht="15.75" customHeight="1" hidden="1">
      <c r="A329" s="2" t="s">
        <v>19</v>
      </c>
      <c r="B329" s="13" t="s">
        <v>94</v>
      </c>
      <c r="C329" s="13" t="s">
        <v>84</v>
      </c>
      <c r="D329" s="13" t="s">
        <v>233</v>
      </c>
      <c r="E329" s="13" t="s">
        <v>110</v>
      </c>
      <c r="F329" s="13" t="s">
        <v>131</v>
      </c>
      <c r="G329" s="43"/>
      <c r="H329" s="43"/>
      <c r="I329" s="43"/>
      <c r="J329" s="43"/>
      <c r="K329" s="43"/>
      <c r="L329" s="67"/>
      <c r="M329" s="67"/>
    </row>
    <row r="330" spans="1:13" ht="15.75" customHeight="1">
      <c r="A330" s="2" t="s">
        <v>20</v>
      </c>
      <c r="B330" s="13" t="s">
        <v>94</v>
      </c>
      <c r="C330" s="13" t="s">
        <v>84</v>
      </c>
      <c r="D330" s="13" t="s">
        <v>233</v>
      </c>
      <c r="E330" s="13" t="s">
        <v>110</v>
      </c>
      <c r="F330" s="13" t="s">
        <v>132</v>
      </c>
      <c r="G330" s="43">
        <f>H330+I330+J330+K330</f>
        <v>1798.7342700000002</v>
      </c>
      <c r="H330" s="43">
        <v>443.68785</v>
      </c>
      <c r="I330" s="43">
        <v>516.46232</v>
      </c>
      <c r="J330" s="43">
        <v>375.31459</v>
      </c>
      <c r="K330" s="43">
        <v>463.26951</v>
      </c>
      <c r="L330" s="67"/>
      <c r="M330" s="67"/>
    </row>
    <row r="331" spans="1:13" ht="15.75" customHeight="1">
      <c r="A331" s="2" t="s">
        <v>21</v>
      </c>
      <c r="B331" s="13" t="s">
        <v>94</v>
      </c>
      <c r="C331" s="13" t="s">
        <v>84</v>
      </c>
      <c r="D331" s="13" t="s">
        <v>233</v>
      </c>
      <c r="E331" s="13" t="s">
        <v>110</v>
      </c>
      <c r="F331" s="13" t="s">
        <v>133</v>
      </c>
      <c r="G331" s="43">
        <f>G332+G334+G339+G346</f>
        <v>1462.8754900000001</v>
      </c>
      <c r="H331" s="43">
        <f>H332+H334+H339+H346</f>
        <v>481.91097</v>
      </c>
      <c r="I331" s="43">
        <f>I332+I334+I339+I346</f>
        <v>351.54136</v>
      </c>
      <c r="J331" s="43">
        <f>J332+J334+J339+J346</f>
        <v>122.72599</v>
      </c>
      <c r="K331" s="43">
        <f>K332+K334+K339+K346</f>
        <v>506.69717</v>
      </c>
      <c r="L331" s="67"/>
      <c r="M331" s="67"/>
    </row>
    <row r="332" spans="1:13" ht="15.75" customHeight="1">
      <c r="A332" s="2" t="s">
        <v>22</v>
      </c>
      <c r="B332" s="13" t="s">
        <v>94</v>
      </c>
      <c r="C332" s="13" t="s">
        <v>84</v>
      </c>
      <c r="D332" s="13" t="s">
        <v>233</v>
      </c>
      <c r="E332" s="13" t="s">
        <v>110</v>
      </c>
      <c r="F332" s="13" t="s">
        <v>134</v>
      </c>
      <c r="G332" s="43">
        <f>H332+I332+J332+K332</f>
        <v>21.05265</v>
      </c>
      <c r="H332" s="43">
        <v>4.747</v>
      </c>
      <c r="I332" s="43">
        <v>4.92469</v>
      </c>
      <c r="J332" s="43">
        <v>4.76968</v>
      </c>
      <c r="K332" s="43">
        <v>6.61128</v>
      </c>
      <c r="L332" s="67"/>
      <c r="M332" s="67"/>
    </row>
    <row r="333" spans="1:13" ht="15.75" customHeight="1" hidden="1">
      <c r="A333" s="2" t="s">
        <v>23</v>
      </c>
      <c r="B333" s="13" t="s">
        <v>94</v>
      </c>
      <c r="C333" s="13" t="s">
        <v>84</v>
      </c>
      <c r="D333" s="13" t="s">
        <v>233</v>
      </c>
      <c r="E333" s="13" t="s">
        <v>110</v>
      </c>
      <c r="F333" s="13" t="s">
        <v>135</v>
      </c>
      <c r="G333" s="43"/>
      <c r="H333" s="43"/>
      <c r="I333" s="43"/>
      <c r="J333" s="43"/>
      <c r="K333" s="43"/>
      <c r="L333" s="67"/>
      <c r="M333" s="67"/>
    </row>
    <row r="334" spans="1:13" ht="15.75" customHeight="1">
      <c r="A334" s="2" t="s">
        <v>24</v>
      </c>
      <c r="B334" s="13" t="s">
        <v>94</v>
      </c>
      <c r="C334" s="13" t="s">
        <v>84</v>
      </c>
      <c r="D334" s="13" t="s">
        <v>233</v>
      </c>
      <c r="E334" s="13" t="s">
        <v>110</v>
      </c>
      <c r="F334" s="13" t="s">
        <v>136</v>
      </c>
      <c r="G334" s="43">
        <f>G336+G337+G338</f>
        <v>1253.30493</v>
      </c>
      <c r="H334" s="43">
        <f>H336+H337+H338</f>
        <v>446.27137</v>
      </c>
      <c r="I334" s="43">
        <f>I336+I337+I338</f>
        <v>300.10246</v>
      </c>
      <c r="J334" s="43">
        <f>J336+J337+J338</f>
        <v>71.9388</v>
      </c>
      <c r="K334" s="43">
        <f>K336+K337+K338</f>
        <v>434.9923</v>
      </c>
      <c r="L334" s="67"/>
      <c r="M334" s="67"/>
    </row>
    <row r="335" spans="1:13" ht="11.25" customHeight="1">
      <c r="A335" s="2" t="s">
        <v>25</v>
      </c>
      <c r="B335" s="13" t="s">
        <v>94</v>
      </c>
      <c r="C335" s="13" t="s">
        <v>84</v>
      </c>
      <c r="D335" s="13" t="s">
        <v>233</v>
      </c>
      <c r="E335" s="13" t="s">
        <v>110</v>
      </c>
      <c r="F335" s="13"/>
      <c r="G335" s="43"/>
      <c r="H335" s="43"/>
      <c r="I335" s="43"/>
      <c r="J335" s="43"/>
      <c r="K335" s="43"/>
      <c r="L335" s="67"/>
      <c r="M335" s="67"/>
    </row>
    <row r="336" spans="1:13" ht="15.75" customHeight="1">
      <c r="A336" s="2" t="s">
        <v>26</v>
      </c>
      <c r="B336" s="13" t="s">
        <v>94</v>
      </c>
      <c r="C336" s="13" t="s">
        <v>84</v>
      </c>
      <c r="D336" s="13" t="s">
        <v>233</v>
      </c>
      <c r="E336" s="13" t="s">
        <v>110</v>
      </c>
      <c r="F336" s="13" t="s">
        <v>136</v>
      </c>
      <c r="G336" s="43">
        <f>H336+I336+J336+K336</f>
        <v>889.3126400000001</v>
      </c>
      <c r="H336" s="43">
        <v>317.3148</v>
      </c>
      <c r="I336" s="43">
        <v>211.55307</v>
      </c>
      <c r="J336" s="43"/>
      <c r="K336" s="43">
        <v>360.44477</v>
      </c>
      <c r="L336" s="67"/>
      <c r="M336" s="67"/>
    </row>
    <row r="337" spans="1:13" ht="15.75" customHeight="1">
      <c r="A337" s="2" t="s">
        <v>27</v>
      </c>
      <c r="B337" s="13" t="s">
        <v>94</v>
      </c>
      <c r="C337" s="13" t="s">
        <v>84</v>
      </c>
      <c r="D337" s="13" t="s">
        <v>233</v>
      </c>
      <c r="E337" s="13" t="s">
        <v>110</v>
      </c>
      <c r="F337" s="13" t="s">
        <v>136</v>
      </c>
      <c r="G337" s="43">
        <f>H337+I337+J337+K337</f>
        <v>342.92269</v>
      </c>
      <c r="H337" s="43">
        <v>124.6092</v>
      </c>
      <c r="I337" s="43">
        <v>82.66118</v>
      </c>
      <c r="J337" s="43">
        <v>66.11342</v>
      </c>
      <c r="K337" s="43">
        <v>69.53889</v>
      </c>
      <c r="L337" s="67"/>
      <c r="M337" s="67"/>
    </row>
    <row r="338" spans="1:13" ht="15.75" customHeight="1">
      <c r="A338" s="2" t="s">
        <v>28</v>
      </c>
      <c r="B338" s="13" t="s">
        <v>94</v>
      </c>
      <c r="C338" s="13" t="s">
        <v>84</v>
      </c>
      <c r="D338" s="13" t="s">
        <v>233</v>
      </c>
      <c r="E338" s="13" t="s">
        <v>110</v>
      </c>
      <c r="F338" s="13" t="s">
        <v>136</v>
      </c>
      <c r="G338" s="43">
        <f>H338+I338+J338+K338</f>
        <v>21.069599999999998</v>
      </c>
      <c r="H338" s="43">
        <v>4.34737</v>
      </c>
      <c r="I338" s="43">
        <v>5.88821</v>
      </c>
      <c r="J338" s="43">
        <v>5.82538</v>
      </c>
      <c r="K338" s="43">
        <v>5.00864</v>
      </c>
      <c r="L338" s="67"/>
      <c r="M338" s="67"/>
    </row>
    <row r="339" spans="1:13" ht="15.75" customHeight="1">
      <c r="A339" s="2" t="s">
        <v>29</v>
      </c>
      <c r="B339" s="13" t="s">
        <v>94</v>
      </c>
      <c r="C339" s="13" t="s">
        <v>84</v>
      </c>
      <c r="D339" s="13" t="s">
        <v>233</v>
      </c>
      <c r="E339" s="13" t="s">
        <v>110</v>
      </c>
      <c r="F339" s="13" t="s">
        <v>111</v>
      </c>
      <c r="G339" s="43">
        <f>G340+G341+G342+G343+G344+G345</f>
        <v>111.46322</v>
      </c>
      <c r="H339" s="43">
        <f>H341+H343</f>
        <v>20.2926</v>
      </c>
      <c r="I339" s="43">
        <f>I341</f>
        <v>30.61421</v>
      </c>
      <c r="J339" s="43">
        <f>J341+J343</f>
        <v>30.11751</v>
      </c>
      <c r="K339" s="43">
        <f>K341+K343</f>
        <v>30.4389</v>
      </c>
      <c r="L339" s="67"/>
      <c r="M339" s="67"/>
    </row>
    <row r="340" spans="1:13" ht="13.5" customHeight="1" hidden="1">
      <c r="A340" s="2" t="s">
        <v>25</v>
      </c>
      <c r="B340" s="13" t="s">
        <v>94</v>
      </c>
      <c r="C340" s="13" t="s">
        <v>84</v>
      </c>
      <c r="D340" s="13" t="s">
        <v>233</v>
      </c>
      <c r="E340" s="13" t="s">
        <v>110</v>
      </c>
      <c r="F340" s="13" t="s">
        <v>111</v>
      </c>
      <c r="G340" s="43">
        <f>H340+I340+J340+K340</f>
        <v>0</v>
      </c>
      <c r="H340" s="43"/>
      <c r="I340" s="43"/>
      <c r="J340" s="43"/>
      <c r="K340" s="43"/>
      <c r="L340" s="67"/>
      <c r="M340" s="67"/>
    </row>
    <row r="341" spans="1:13" ht="15.75" customHeight="1">
      <c r="A341" s="2" t="s">
        <v>30</v>
      </c>
      <c r="B341" s="13" t="s">
        <v>94</v>
      </c>
      <c r="C341" s="13" t="s">
        <v>84</v>
      </c>
      <c r="D341" s="13" t="s">
        <v>233</v>
      </c>
      <c r="E341" s="13" t="s">
        <v>110</v>
      </c>
      <c r="F341" s="13" t="s">
        <v>111</v>
      </c>
      <c r="G341" s="43">
        <f>H341+I341+J341+K341</f>
        <v>111.46322</v>
      </c>
      <c r="H341" s="43">
        <v>20.2926</v>
      </c>
      <c r="I341" s="43">
        <v>30.61421</v>
      </c>
      <c r="J341" s="43">
        <v>30.11751</v>
      </c>
      <c r="K341" s="43">
        <v>30.4389</v>
      </c>
      <c r="L341" s="67"/>
      <c r="M341" s="67"/>
    </row>
    <row r="342" spans="1:13" ht="15.75" customHeight="1" hidden="1">
      <c r="A342" s="2" t="s">
        <v>76</v>
      </c>
      <c r="B342" s="13" t="s">
        <v>94</v>
      </c>
      <c r="C342" s="13" t="s">
        <v>84</v>
      </c>
      <c r="D342" s="13" t="s">
        <v>233</v>
      </c>
      <c r="E342" s="13" t="s">
        <v>110</v>
      </c>
      <c r="F342" s="13" t="s">
        <v>111</v>
      </c>
      <c r="G342" s="43"/>
      <c r="H342" s="43"/>
      <c r="I342" s="43"/>
      <c r="J342" s="43"/>
      <c r="K342" s="43"/>
      <c r="L342" s="67"/>
      <c r="M342" s="67"/>
    </row>
    <row r="343" spans="1:13" ht="15.75" customHeight="1" hidden="1">
      <c r="A343" s="2" t="s">
        <v>31</v>
      </c>
      <c r="B343" s="13" t="s">
        <v>94</v>
      </c>
      <c r="C343" s="13" t="s">
        <v>84</v>
      </c>
      <c r="D343" s="13" t="s">
        <v>233</v>
      </c>
      <c r="E343" s="13" t="s">
        <v>110</v>
      </c>
      <c r="F343" s="13" t="s">
        <v>111</v>
      </c>
      <c r="G343" s="43">
        <f>H343+I343+J343+K343</f>
        <v>0</v>
      </c>
      <c r="H343" s="43"/>
      <c r="I343" s="43"/>
      <c r="J343" s="43"/>
      <c r="K343" s="43"/>
      <c r="L343" s="67"/>
      <c r="M343" s="67"/>
    </row>
    <row r="344" spans="1:13" ht="15.75" customHeight="1" hidden="1">
      <c r="A344" s="2" t="s">
        <v>77</v>
      </c>
      <c r="B344" s="13" t="s">
        <v>94</v>
      </c>
      <c r="C344" s="13" t="s">
        <v>84</v>
      </c>
      <c r="D344" s="13" t="s">
        <v>233</v>
      </c>
      <c r="E344" s="13" t="s">
        <v>110</v>
      </c>
      <c r="F344" s="13" t="s">
        <v>111</v>
      </c>
      <c r="G344" s="43"/>
      <c r="H344" s="43"/>
      <c r="I344" s="43"/>
      <c r="J344" s="43"/>
      <c r="K344" s="43"/>
      <c r="L344" s="67"/>
      <c r="M344" s="67"/>
    </row>
    <row r="345" spans="1:13" ht="15.75" customHeight="1" hidden="1">
      <c r="A345" s="2" t="s">
        <v>78</v>
      </c>
      <c r="B345" s="13" t="s">
        <v>94</v>
      </c>
      <c r="C345" s="13" t="s">
        <v>84</v>
      </c>
      <c r="D345" s="13" t="s">
        <v>233</v>
      </c>
      <c r="E345" s="13" t="s">
        <v>110</v>
      </c>
      <c r="F345" s="13" t="s">
        <v>111</v>
      </c>
      <c r="G345" s="43"/>
      <c r="H345" s="43"/>
      <c r="I345" s="43"/>
      <c r="J345" s="43"/>
      <c r="K345" s="43"/>
      <c r="L345" s="67"/>
      <c r="M345" s="67"/>
    </row>
    <row r="346" spans="1:13" ht="15.75" customHeight="1">
      <c r="A346" s="2" t="s">
        <v>32</v>
      </c>
      <c r="B346" s="13" t="s">
        <v>94</v>
      </c>
      <c r="C346" s="13" t="s">
        <v>84</v>
      </c>
      <c r="D346" s="13" t="s">
        <v>233</v>
      </c>
      <c r="E346" s="13" t="s">
        <v>110</v>
      </c>
      <c r="F346" s="13" t="s">
        <v>112</v>
      </c>
      <c r="G346" s="43">
        <f>H346+I346+J346+K346</f>
        <v>77.05469</v>
      </c>
      <c r="H346" s="43">
        <v>10.6</v>
      </c>
      <c r="I346" s="43">
        <v>15.9</v>
      </c>
      <c r="J346" s="43">
        <v>15.9</v>
      </c>
      <c r="K346" s="43">
        <v>34.65469</v>
      </c>
      <c r="L346" s="67"/>
      <c r="M346" s="67"/>
    </row>
    <row r="347" spans="1:13" ht="15.75" customHeight="1" hidden="1">
      <c r="A347" s="2" t="s">
        <v>34</v>
      </c>
      <c r="B347" s="13" t="s">
        <v>94</v>
      </c>
      <c r="C347" s="13" t="s">
        <v>84</v>
      </c>
      <c r="D347" s="13" t="s">
        <v>233</v>
      </c>
      <c r="E347" s="13" t="s">
        <v>110</v>
      </c>
      <c r="F347" s="13" t="s">
        <v>137</v>
      </c>
      <c r="G347" s="43"/>
      <c r="H347" s="43"/>
      <c r="I347" s="43"/>
      <c r="J347" s="43"/>
      <c r="K347" s="43"/>
      <c r="L347" s="67"/>
      <c r="M347" s="67"/>
    </row>
    <row r="348" spans="1:13" ht="15.75" customHeight="1">
      <c r="A348" s="2" t="s">
        <v>33</v>
      </c>
      <c r="B348" s="13" t="s">
        <v>94</v>
      </c>
      <c r="C348" s="13" t="s">
        <v>84</v>
      </c>
      <c r="D348" s="13" t="s">
        <v>233</v>
      </c>
      <c r="E348" s="13" t="s">
        <v>110</v>
      </c>
      <c r="F348" s="13" t="s">
        <v>138</v>
      </c>
      <c r="G348" s="43">
        <f>H348+I348+J348+K348</f>
        <v>233.239</v>
      </c>
      <c r="H348" s="43">
        <v>58.971</v>
      </c>
      <c r="I348" s="43">
        <v>58.207</v>
      </c>
      <c r="J348" s="43">
        <v>58.089</v>
      </c>
      <c r="K348" s="43">
        <v>57.972</v>
      </c>
      <c r="L348" s="67"/>
      <c r="M348" s="67"/>
    </row>
    <row r="349" spans="1:13" ht="15.75" customHeight="1">
      <c r="A349" s="3" t="s">
        <v>37</v>
      </c>
      <c r="B349" s="13" t="s">
        <v>94</v>
      </c>
      <c r="C349" s="13" t="s">
        <v>84</v>
      </c>
      <c r="D349" s="13" t="s">
        <v>233</v>
      </c>
      <c r="E349" s="13" t="s">
        <v>110</v>
      </c>
      <c r="F349" s="13" t="s">
        <v>141</v>
      </c>
      <c r="G349" s="43">
        <f>H349+I349+J349+K349</f>
        <v>11.03832</v>
      </c>
      <c r="H349" s="43"/>
      <c r="I349" s="43"/>
      <c r="J349" s="43"/>
      <c r="K349" s="43">
        <v>11.03832</v>
      </c>
      <c r="L349" s="67"/>
      <c r="M349" s="67"/>
    </row>
    <row r="350" spans="1:13" ht="15.75" customHeight="1" hidden="1">
      <c r="A350" s="3"/>
      <c r="B350" s="13"/>
      <c r="C350" s="13"/>
      <c r="D350" s="13"/>
      <c r="E350" s="13"/>
      <c r="F350" s="13"/>
      <c r="G350" s="43"/>
      <c r="H350" s="43"/>
      <c r="I350" s="43"/>
      <c r="J350" s="43"/>
      <c r="K350" s="43"/>
      <c r="L350" s="67"/>
      <c r="M350" s="67"/>
    </row>
    <row r="351" spans="1:13" ht="15.75" customHeight="1" hidden="1">
      <c r="A351" s="3"/>
      <c r="B351" s="13"/>
      <c r="C351" s="13"/>
      <c r="D351" s="13"/>
      <c r="E351" s="13"/>
      <c r="F351" s="13"/>
      <c r="G351" s="43"/>
      <c r="H351" s="43"/>
      <c r="I351" s="43"/>
      <c r="J351" s="43"/>
      <c r="K351" s="43"/>
      <c r="L351" s="67"/>
      <c r="M351" s="67"/>
    </row>
    <row r="352" spans="1:13" ht="37.5" customHeight="1">
      <c r="A352" s="27" t="s">
        <v>268</v>
      </c>
      <c r="B352" s="28" t="s">
        <v>94</v>
      </c>
      <c r="C352" s="28" t="s">
        <v>84</v>
      </c>
      <c r="D352" s="28" t="s">
        <v>235</v>
      </c>
      <c r="E352" s="28" t="s">
        <v>155</v>
      </c>
      <c r="F352" s="14"/>
      <c r="G352" s="51">
        <f>H352+I352+J352+K352</f>
        <v>1347.93805</v>
      </c>
      <c r="H352" s="51">
        <f>H353+H357+H375+H374</f>
        <v>348.07628000000005</v>
      </c>
      <c r="I352" s="51">
        <f>I353+I357+I375+I374</f>
        <v>331.7156099999999</v>
      </c>
      <c r="J352" s="51">
        <f>J353+J357+J375+J374</f>
        <v>289.66267000000005</v>
      </c>
      <c r="K352" s="51">
        <f>K353+K357+K375+K374</f>
        <v>378.48349</v>
      </c>
      <c r="L352" s="65"/>
      <c r="M352" s="65"/>
    </row>
    <row r="353" spans="1:13" ht="15.75" customHeight="1">
      <c r="A353" s="3" t="s">
        <v>17</v>
      </c>
      <c r="B353" s="13" t="s">
        <v>94</v>
      </c>
      <c r="C353" s="13" t="s">
        <v>84</v>
      </c>
      <c r="D353" s="13" t="s">
        <v>235</v>
      </c>
      <c r="E353" s="13" t="s">
        <v>127</v>
      </c>
      <c r="F353" s="13" t="s">
        <v>129</v>
      </c>
      <c r="G353" s="43">
        <f>H353+I353+J353+K353</f>
        <v>1073.52007</v>
      </c>
      <c r="H353" s="43">
        <f>H354+H356</f>
        <v>275.2247</v>
      </c>
      <c r="I353" s="43">
        <f>I354+I356</f>
        <v>273.36591999999996</v>
      </c>
      <c r="J353" s="43">
        <f>J354+J356</f>
        <v>246.05506000000003</v>
      </c>
      <c r="K353" s="43">
        <f>K354+K356</f>
        <v>278.87439</v>
      </c>
      <c r="L353" s="67"/>
      <c r="M353" s="67"/>
    </row>
    <row r="354" spans="1:13" ht="15.75" customHeight="1">
      <c r="A354" s="2" t="s">
        <v>18</v>
      </c>
      <c r="B354" s="13" t="s">
        <v>94</v>
      </c>
      <c r="C354" s="13" t="s">
        <v>84</v>
      </c>
      <c r="D354" s="13" t="s">
        <v>235</v>
      </c>
      <c r="E354" s="13" t="s">
        <v>110</v>
      </c>
      <c r="F354" s="13" t="s">
        <v>130</v>
      </c>
      <c r="G354" s="43">
        <f>H354+I354+J354+K354</f>
        <v>826.42557</v>
      </c>
      <c r="H354" s="43">
        <v>211.31309</v>
      </c>
      <c r="I354" s="43">
        <v>209.99594</v>
      </c>
      <c r="J354" s="43">
        <v>189.25049</v>
      </c>
      <c r="K354" s="43">
        <v>215.86605</v>
      </c>
      <c r="L354" s="67"/>
      <c r="M354" s="67"/>
    </row>
    <row r="355" spans="1:13" ht="15.75" customHeight="1" hidden="1">
      <c r="A355" s="2" t="s">
        <v>19</v>
      </c>
      <c r="B355" s="13" t="s">
        <v>94</v>
      </c>
      <c r="C355" s="13" t="s">
        <v>84</v>
      </c>
      <c r="D355" s="13" t="s">
        <v>235</v>
      </c>
      <c r="E355" s="13" t="s">
        <v>110</v>
      </c>
      <c r="F355" s="13" t="s">
        <v>131</v>
      </c>
      <c r="G355" s="43"/>
      <c r="H355" s="43"/>
      <c r="I355" s="43"/>
      <c r="J355" s="43"/>
      <c r="K355" s="43"/>
      <c r="L355" s="67"/>
      <c r="M355" s="67"/>
    </row>
    <row r="356" spans="1:13" ht="15.75" customHeight="1">
      <c r="A356" s="2" t="s">
        <v>20</v>
      </c>
      <c r="B356" s="13" t="s">
        <v>94</v>
      </c>
      <c r="C356" s="13" t="s">
        <v>84</v>
      </c>
      <c r="D356" s="13" t="s">
        <v>235</v>
      </c>
      <c r="E356" s="13" t="s">
        <v>110</v>
      </c>
      <c r="F356" s="13" t="s">
        <v>132</v>
      </c>
      <c r="G356" s="43">
        <f>H356+I356+J356+K356</f>
        <v>247.0945</v>
      </c>
      <c r="H356" s="43">
        <v>63.91161</v>
      </c>
      <c r="I356" s="43">
        <v>63.36998</v>
      </c>
      <c r="J356" s="43">
        <v>56.80457</v>
      </c>
      <c r="K356" s="43">
        <v>63.00834</v>
      </c>
      <c r="L356" s="67"/>
      <c r="M356" s="67"/>
    </row>
    <row r="357" spans="1:15" ht="14.25" customHeight="1">
      <c r="A357" s="2" t="s">
        <v>21</v>
      </c>
      <c r="B357" s="13" t="s">
        <v>94</v>
      </c>
      <c r="C357" s="13" t="s">
        <v>84</v>
      </c>
      <c r="D357" s="13" t="s">
        <v>235</v>
      </c>
      <c r="E357" s="13" t="s">
        <v>110</v>
      </c>
      <c r="F357" s="13" t="s">
        <v>133</v>
      </c>
      <c r="G357" s="43">
        <f>H357+I357+J357+K357</f>
        <v>219.22883000000002</v>
      </c>
      <c r="H357" s="43">
        <f>H358+H360+H365+H372</f>
        <v>53.62308</v>
      </c>
      <c r="I357" s="43">
        <f>I358+I360+I365+I372</f>
        <v>50.36569</v>
      </c>
      <c r="J357" s="43">
        <f>J358+J360+J365+J372</f>
        <v>34.48061</v>
      </c>
      <c r="K357" s="43">
        <f>K358+K360+K365+K372</f>
        <v>80.75945</v>
      </c>
      <c r="L357" s="67"/>
      <c r="M357" s="67"/>
      <c r="O357" s="54"/>
    </row>
    <row r="358" spans="1:13" ht="15.75" customHeight="1">
      <c r="A358" s="2" t="s">
        <v>22</v>
      </c>
      <c r="B358" s="13" t="s">
        <v>94</v>
      </c>
      <c r="C358" s="13" t="s">
        <v>84</v>
      </c>
      <c r="D358" s="13" t="s">
        <v>235</v>
      </c>
      <c r="E358" s="13" t="s">
        <v>110</v>
      </c>
      <c r="F358" s="13" t="s">
        <v>134</v>
      </c>
      <c r="G358" s="43">
        <f>H358+I358+J358+K358</f>
        <v>16.39287</v>
      </c>
      <c r="H358" s="43">
        <v>2.54916</v>
      </c>
      <c r="I358" s="43">
        <v>3.61709</v>
      </c>
      <c r="J358" s="43">
        <v>3.6749</v>
      </c>
      <c r="K358" s="43">
        <v>6.55172</v>
      </c>
      <c r="L358" s="67"/>
      <c r="M358" s="67"/>
    </row>
    <row r="359" spans="1:13" ht="15.75" customHeight="1" hidden="1">
      <c r="A359" s="2" t="s">
        <v>23</v>
      </c>
      <c r="B359" s="13" t="s">
        <v>94</v>
      </c>
      <c r="C359" s="13" t="s">
        <v>84</v>
      </c>
      <c r="D359" s="13" t="s">
        <v>235</v>
      </c>
      <c r="E359" s="13" t="s">
        <v>110</v>
      </c>
      <c r="F359" s="13" t="s">
        <v>135</v>
      </c>
      <c r="G359" s="43"/>
      <c r="H359" s="43"/>
      <c r="I359" s="43"/>
      <c r="J359" s="43"/>
      <c r="K359" s="43"/>
      <c r="L359" s="67"/>
      <c r="M359" s="67"/>
    </row>
    <row r="360" spans="1:13" ht="15.75" customHeight="1">
      <c r="A360" s="2" t="s">
        <v>24</v>
      </c>
      <c r="B360" s="13" t="s">
        <v>94</v>
      </c>
      <c r="C360" s="13" t="s">
        <v>84</v>
      </c>
      <c r="D360" s="13" t="s">
        <v>235</v>
      </c>
      <c r="E360" s="13" t="s">
        <v>110</v>
      </c>
      <c r="F360" s="13" t="s">
        <v>136</v>
      </c>
      <c r="G360" s="43">
        <f>H360+I360+J360+K360</f>
        <v>89.34118999999998</v>
      </c>
      <c r="H360" s="43">
        <f>H362+H363+H364</f>
        <v>32.71648</v>
      </c>
      <c r="I360" s="43">
        <f>I362+I363+I364</f>
        <v>20.34139</v>
      </c>
      <c r="J360" s="43">
        <f>J362+J363+J364</f>
        <v>5.35708</v>
      </c>
      <c r="K360" s="43">
        <f>K362+K363+K364</f>
        <v>30.92624</v>
      </c>
      <c r="L360" s="67"/>
      <c r="M360" s="67"/>
    </row>
    <row r="361" spans="1:13" ht="12" customHeight="1">
      <c r="A361" s="2" t="s">
        <v>25</v>
      </c>
      <c r="B361" s="13" t="s">
        <v>94</v>
      </c>
      <c r="C361" s="13" t="s">
        <v>84</v>
      </c>
      <c r="D361" s="13" t="s">
        <v>235</v>
      </c>
      <c r="E361" s="13" t="s">
        <v>110</v>
      </c>
      <c r="F361" s="13"/>
      <c r="G361" s="43"/>
      <c r="H361" s="43"/>
      <c r="I361" s="43"/>
      <c r="J361" s="43"/>
      <c r="K361" s="43"/>
      <c r="L361" s="67"/>
      <c r="M361" s="67"/>
    </row>
    <row r="362" spans="1:13" ht="12.75" customHeight="1">
      <c r="A362" s="2" t="s">
        <v>26</v>
      </c>
      <c r="B362" s="13" t="s">
        <v>94</v>
      </c>
      <c r="C362" s="13" t="s">
        <v>84</v>
      </c>
      <c r="D362" s="13" t="s">
        <v>235</v>
      </c>
      <c r="E362" s="13" t="s">
        <v>110</v>
      </c>
      <c r="F362" s="13" t="s">
        <v>136</v>
      </c>
      <c r="G362" s="43">
        <f>H362+I362+J362+K362</f>
        <v>65.8142</v>
      </c>
      <c r="H362" s="43">
        <v>27.74177</v>
      </c>
      <c r="I362" s="43">
        <v>14.30293</v>
      </c>
      <c r="J362" s="43"/>
      <c r="K362" s="43">
        <v>23.7695</v>
      </c>
      <c r="L362" s="67"/>
      <c r="M362" s="67"/>
    </row>
    <row r="363" spans="1:16" ht="15.75" customHeight="1">
      <c r="A363" s="2" t="s">
        <v>27</v>
      </c>
      <c r="B363" s="13" t="s">
        <v>94</v>
      </c>
      <c r="C363" s="13" t="s">
        <v>84</v>
      </c>
      <c r="D363" s="13" t="s">
        <v>235</v>
      </c>
      <c r="E363" s="13" t="s">
        <v>110</v>
      </c>
      <c r="F363" s="13" t="s">
        <v>136</v>
      </c>
      <c r="G363" s="43">
        <f>H363+I363+J363+K363</f>
        <v>22.96385</v>
      </c>
      <c r="H363" s="43">
        <v>4.86465</v>
      </c>
      <c r="I363" s="43">
        <v>5.87337</v>
      </c>
      <c r="J363" s="43">
        <v>5.18557</v>
      </c>
      <c r="K363" s="43">
        <v>7.04026</v>
      </c>
      <c r="L363" s="67"/>
      <c r="M363" s="67"/>
      <c r="N363" s="44"/>
      <c r="O363" s="44"/>
      <c r="P363" s="44"/>
    </row>
    <row r="364" spans="1:13" ht="12.75" customHeight="1">
      <c r="A364" s="2" t="s">
        <v>28</v>
      </c>
      <c r="B364" s="13" t="s">
        <v>94</v>
      </c>
      <c r="C364" s="13" t="s">
        <v>84</v>
      </c>
      <c r="D364" s="13" t="s">
        <v>235</v>
      </c>
      <c r="E364" s="13" t="s">
        <v>110</v>
      </c>
      <c r="F364" s="13" t="s">
        <v>136</v>
      </c>
      <c r="G364" s="43">
        <f>H364+I364+J364+K364</f>
        <v>0.56314</v>
      </c>
      <c r="H364" s="43">
        <v>0.11006</v>
      </c>
      <c r="I364" s="43">
        <v>0.16509</v>
      </c>
      <c r="J364" s="43">
        <v>0.17151</v>
      </c>
      <c r="K364" s="43">
        <v>0.11648</v>
      </c>
      <c r="L364" s="67"/>
      <c r="M364" s="67"/>
    </row>
    <row r="365" spans="1:13" ht="13.5" customHeight="1">
      <c r="A365" s="2" t="s">
        <v>29</v>
      </c>
      <c r="B365" s="13" t="s">
        <v>94</v>
      </c>
      <c r="C365" s="13" t="s">
        <v>84</v>
      </c>
      <c r="D365" s="13" t="s">
        <v>235</v>
      </c>
      <c r="E365" s="13" t="s">
        <v>110</v>
      </c>
      <c r="F365" s="13" t="s">
        <v>111</v>
      </c>
      <c r="G365" s="43">
        <f>J365+K365+H365+I365</f>
        <v>62.65392</v>
      </c>
      <c r="H365" s="43">
        <f>H367</f>
        <v>11.75744</v>
      </c>
      <c r="I365" s="43">
        <f>I367</f>
        <v>15.51721</v>
      </c>
      <c r="J365" s="43">
        <f>J367</f>
        <v>15.54863</v>
      </c>
      <c r="K365" s="43">
        <f>K367</f>
        <v>19.83064</v>
      </c>
      <c r="L365" s="67"/>
      <c r="M365" s="67"/>
    </row>
    <row r="366" spans="1:13" ht="12.75" customHeight="1" hidden="1">
      <c r="A366" s="2" t="s">
        <v>25</v>
      </c>
      <c r="B366" s="13" t="s">
        <v>94</v>
      </c>
      <c r="C366" s="13" t="s">
        <v>84</v>
      </c>
      <c r="D366" s="13" t="s">
        <v>235</v>
      </c>
      <c r="E366" s="13" t="s">
        <v>110</v>
      </c>
      <c r="F366" s="13" t="s">
        <v>111</v>
      </c>
      <c r="G366" s="43"/>
      <c r="H366" s="43"/>
      <c r="I366" s="43"/>
      <c r="J366" s="43"/>
      <c r="K366" s="43"/>
      <c r="L366" s="67"/>
      <c r="M366" s="67"/>
    </row>
    <row r="367" spans="1:13" ht="13.5" customHeight="1">
      <c r="A367" s="2" t="s">
        <v>30</v>
      </c>
      <c r="B367" s="13" t="s">
        <v>94</v>
      </c>
      <c r="C367" s="13" t="s">
        <v>84</v>
      </c>
      <c r="D367" s="13" t="s">
        <v>235</v>
      </c>
      <c r="E367" s="13" t="s">
        <v>110</v>
      </c>
      <c r="F367" s="13" t="s">
        <v>111</v>
      </c>
      <c r="G367" s="43">
        <f>J367+K367+H367+I367</f>
        <v>62.65392</v>
      </c>
      <c r="H367" s="43">
        <v>11.75744</v>
      </c>
      <c r="I367" s="43">
        <v>15.51721</v>
      </c>
      <c r="J367" s="43">
        <v>15.54863</v>
      </c>
      <c r="K367" s="43">
        <v>19.83064</v>
      </c>
      <c r="L367" s="67"/>
      <c r="M367" s="67"/>
    </row>
    <row r="368" spans="1:15" ht="15.75" customHeight="1" hidden="1">
      <c r="A368" s="2" t="s">
        <v>76</v>
      </c>
      <c r="B368" s="13" t="s">
        <v>94</v>
      </c>
      <c r="C368" s="13" t="s">
        <v>84</v>
      </c>
      <c r="D368" s="13" t="s">
        <v>235</v>
      </c>
      <c r="E368" s="13" t="s">
        <v>110</v>
      </c>
      <c r="F368" s="13" t="s">
        <v>111</v>
      </c>
      <c r="G368" s="43"/>
      <c r="H368" s="43"/>
      <c r="I368" s="43"/>
      <c r="J368" s="43"/>
      <c r="K368" s="43"/>
      <c r="L368" s="67"/>
      <c r="M368" s="67"/>
      <c r="O368" s="54"/>
    </row>
    <row r="369" spans="1:13" ht="12.75" customHeight="1" hidden="1">
      <c r="A369" s="2" t="s">
        <v>31</v>
      </c>
      <c r="B369" s="13" t="s">
        <v>94</v>
      </c>
      <c r="C369" s="13" t="s">
        <v>84</v>
      </c>
      <c r="D369" s="13" t="s">
        <v>235</v>
      </c>
      <c r="E369" s="13" t="s">
        <v>110</v>
      </c>
      <c r="F369" s="13" t="s">
        <v>111</v>
      </c>
      <c r="G369" s="43"/>
      <c r="H369" s="43"/>
      <c r="I369" s="43"/>
      <c r="J369" s="43"/>
      <c r="K369" s="43"/>
      <c r="L369" s="67"/>
      <c r="M369" s="67"/>
    </row>
    <row r="370" spans="1:13" ht="15.75" customHeight="1" hidden="1">
      <c r="A370" s="2" t="s">
        <v>77</v>
      </c>
      <c r="B370" s="13" t="s">
        <v>94</v>
      </c>
      <c r="C370" s="13" t="s">
        <v>84</v>
      </c>
      <c r="D370" s="13" t="s">
        <v>235</v>
      </c>
      <c r="E370" s="13" t="s">
        <v>110</v>
      </c>
      <c r="F370" s="13" t="s">
        <v>111</v>
      </c>
      <c r="G370" s="43"/>
      <c r="H370" s="43"/>
      <c r="I370" s="43"/>
      <c r="J370" s="43"/>
      <c r="K370" s="43"/>
      <c r="L370" s="67"/>
      <c r="M370" s="67"/>
    </row>
    <row r="371" spans="1:13" ht="14.25" customHeight="1" hidden="1">
      <c r="A371" s="2" t="s">
        <v>78</v>
      </c>
      <c r="B371" s="13" t="s">
        <v>94</v>
      </c>
      <c r="C371" s="13" t="s">
        <v>84</v>
      </c>
      <c r="D371" s="13" t="s">
        <v>235</v>
      </c>
      <c r="E371" s="13" t="s">
        <v>110</v>
      </c>
      <c r="F371" s="13" t="s">
        <v>111</v>
      </c>
      <c r="G371" s="43"/>
      <c r="H371" s="43"/>
      <c r="I371" s="43"/>
      <c r="J371" s="43"/>
      <c r="K371" s="43"/>
      <c r="L371" s="67"/>
      <c r="M371" s="67"/>
    </row>
    <row r="372" spans="1:13" ht="15.75" customHeight="1">
      <c r="A372" s="2" t="s">
        <v>32</v>
      </c>
      <c r="B372" s="13" t="s">
        <v>94</v>
      </c>
      <c r="C372" s="13" t="s">
        <v>84</v>
      </c>
      <c r="D372" s="13" t="s">
        <v>235</v>
      </c>
      <c r="E372" s="13" t="s">
        <v>110</v>
      </c>
      <c r="F372" s="13" t="s">
        <v>112</v>
      </c>
      <c r="G372" s="43">
        <f>J372+K372+I372+H372</f>
        <v>50.84085</v>
      </c>
      <c r="H372" s="43">
        <v>6.6</v>
      </c>
      <c r="I372" s="43">
        <v>10.89</v>
      </c>
      <c r="J372" s="43">
        <v>9.9</v>
      </c>
      <c r="K372" s="43">
        <v>23.45085</v>
      </c>
      <c r="L372" s="67"/>
      <c r="M372" s="67"/>
    </row>
    <row r="373" spans="1:13" ht="15.75" customHeight="1" hidden="1">
      <c r="A373" s="2" t="s">
        <v>34</v>
      </c>
      <c r="B373" s="13" t="s">
        <v>94</v>
      </c>
      <c r="C373" s="13" t="s">
        <v>84</v>
      </c>
      <c r="D373" s="13" t="s">
        <v>235</v>
      </c>
      <c r="E373" s="13" t="s">
        <v>110</v>
      </c>
      <c r="F373" s="13" t="s">
        <v>137</v>
      </c>
      <c r="G373" s="43"/>
      <c r="H373" s="43"/>
      <c r="I373" s="43"/>
      <c r="J373" s="43"/>
      <c r="K373" s="43"/>
      <c r="L373" s="67"/>
      <c r="M373" s="67"/>
    </row>
    <row r="374" spans="1:13" ht="15.75" customHeight="1">
      <c r="A374" s="2" t="s">
        <v>33</v>
      </c>
      <c r="B374" s="13" t="s">
        <v>94</v>
      </c>
      <c r="C374" s="13" t="s">
        <v>84</v>
      </c>
      <c r="D374" s="13" t="s">
        <v>235</v>
      </c>
      <c r="E374" s="13" t="s">
        <v>110</v>
      </c>
      <c r="F374" s="13" t="s">
        <v>138</v>
      </c>
      <c r="G374" s="43">
        <f>H374+I374+J374+K374</f>
        <v>31.787</v>
      </c>
      <c r="H374" s="43">
        <v>7.946</v>
      </c>
      <c r="I374" s="43">
        <v>7.984</v>
      </c>
      <c r="J374" s="43">
        <v>7.947</v>
      </c>
      <c r="K374" s="43">
        <v>7.91</v>
      </c>
      <c r="L374" s="67"/>
      <c r="M374" s="67"/>
    </row>
    <row r="375" spans="1:13" ht="16.5" customHeight="1">
      <c r="A375" s="3" t="s">
        <v>35</v>
      </c>
      <c r="B375" s="13" t="s">
        <v>94</v>
      </c>
      <c r="C375" s="13" t="s">
        <v>84</v>
      </c>
      <c r="D375" s="13" t="s">
        <v>235</v>
      </c>
      <c r="E375" s="13" t="s">
        <v>127</v>
      </c>
      <c r="F375" s="13" t="s">
        <v>139</v>
      </c>
      <c r="G375" s="43">
        <f>J375+K375+H375+I375</f>
        <v>23.40215</v>
      </c>
      <c r="H375" s="43">
        <f>H376+H377</f>
        <v>11.2825</v>
      </c>
      <c r="I375" s="43">
        <f>I376+I377</f>
        <v>0</v>
      </c>
      <c r="J375" s="43">
        <f>J376+J377</f>
        <v>1.18</v>
      </c>
      <c r="K375" s="43">
        <f>K376+K377</f>
        <v>10.93965</v>
      </c>
      <c r="L375" s="67"/>
      <c r="M375" s="67"/>
    </row>
    <row r="376" spans="1:13" ht="13.5" customHeight="1" hidden="1">
      <c r="A376" s="3" t="s">
        <v>36</v>
      </c>
      <c r="B376" s="13" t="s">
        <v>94</v>
      </c>
      <c r="C376" s="13" t="s">
        <v>84</v>
      </c>
      <c r="D376" s="13" t="s">
        <v>235</v>
      </c>
      <c r="E376" s="13" t="s">
        <v>128</v>
      </c>
      <c r="F376" s="13" t="s">
        <v>140</v>
      </c>
      <c r="G376" s="43">
        <f>J376+K376</f>
        <v>0</v>
      </c>
      <c r="H376" s="43"/>
      <c r="I376" s="43"/>
      <c r="J376" s="43"/>
      <c r="K376" s="43"/>
      <c r="L376" s="67"/>
      <c r="M376" s="67"/>
    </row>
    <row r="377" spans="1:13" ht="15.75" customHeight="1">
      <c r="A377" s="3" t="s">
        <v>37</v>
      </c>
      <c r="B377" s="13" t="s">
        <v>94</v>
      </c>
      <c r="C377" s="13" t="s">
        <v>84</v>
      </c>
      <c r="D377" s="13" t="s">
        <v>235</v>
      </c>
      <c r="E377" s="13" t="s">
        <v>110</v>
      </c>
      <c r="F377" s="13" t="s">
        <v>141</v>
      </c>
      <c r="G377" s="43">
        <f>J377+K377+H377+I377</f>
        <v>23.40215</v>
      </c>
      <c r="H377" s="43">
        <f>H381</f>
        <v>11.2825</v>
      </c>
      <c r="I377" s="43">
        <f>I381</f>
        <v>0</v>
      </c>
      <c r="J377" s="43">
        <f>J381</f>
        <v>1.18</v>
      </c>
      <c r="K377" s="43">
        <f>K381</f>
        <v>10.93965</v>
      </c>
      <c r="L377" s="67"/>
      <c r="M377" s="67"/>
    </row>
    <row r="378" spans="1:13" ht="12.75" customHeight="1" hidden="1">
      <c r="A378" s="3" t="s">
        <v>25</v>
      </c>
      <c r="B378" s="13" t="s">
        <v>94</v>
      </c>
      <c r="C378" s="13" t="s">
        <v>84</v>
      </c>
      <c r="D378" s="13" t="s">
        <v>235</v>
      </c>
      <c r="E378" s="13" t="s">
        <v>110</v>
      </c>
      <c r="F378" s="13"/>
      <c r="G378" s="43"/>
      <c r="H378" s="43"/>
      <c r="I378" s="43"/>
      <c r="J378" s="43"/>
      <c r="K378" s="43"/>
      <c r="L378" s="67"/>
      <c r="M378" s="67"/>
    </row>
    <row r="379" spans="1:13" ht="14.25" customHeight="1" hidden="1">
      <c r="A379" s="3" t="s">
        <v>38</v>
      </c>
      <c r="B379" s="13" t="s">
        <v>94</v>
      </c>
      <c r="C379" s="13" t="s">
        <v>84</v>
      </c>
      <c r="D379" s="13" t="s">
        <v>235</v>
      </c>
      <c r="E379" s="13" t="s">
        <v>110</v>
      </c>
      <c r="F379" s="13" t="s">
        <v>141</v>
      </c>
      <c r="G379" s="43"/>
      <c r="H379" s="43"/>
      <c r="I379" s="43"/>
      <c r="J379" s="43"/>
      <c r="K379" s="43"/>
      <c r="L379" s="67"/>
      <c r="M379" s="67"/>
    </row>
    <row r="380" spans="1:13" ht="15.75" customHeight="1" hidden="1">
      <c r="A380" s="3" t="s">
        <v>80</v>
      </c>
      <c r="B380" s="13" t="s">
        <v>94</v>
      </c>
      <c r="C380" s="13" t="s">
        <v>84</v>
      </c>
      <c r="D380" s="13" t="s">
        <v>235</v>
      </c>
      <c r="E380" s="13" t="s">
        <v>110</v>
      </c>
      <c r="F380" s="13" t="s">
        <v>141</v>
      </c>
      <c r="G380" s="43"/>
      <c r="H380" s="43"/>
      <c r="I380" s="43"/>
      <c r="J380" s="43"/>
      <c r="K380" s="43"/>
      <c r="L380" s="67"/>
      <c r="M380" s="67"/>
    </row>
    <row r="381" spans="1:13" ht="15.75" customHeight="1">
      <c r="A381" s="3" t="s">
        <v>39</v>
      </c>
      <c r="B381" s="13" t="s">
        <v>94</v>
      </c>
      <c r="C381" s="13" t="s">
        <v>84</v>
      </c>
      <c r="D381" s="13" t="s">
        <v>235</v>
      </c>
      <c r="E381" s="13" t="s">
        <v>110</v>
      </c>
      <c r="F381" s="13" t="s">
        <v>141</v>
      </c>
      <c r="G381" s="43">
        <f>J381+K381+H381+I381</f>
        <v>23.40215</v>
      </c>
      <c r="H381" s="43">
        <v>11.2825</v>
      </c>
      <c r="I381" s="43">
        <v>0</v>
      </c>
      <c r="J381" s="43">
        <v>1.18</v>
      </c>
      <c r="K381" s="43">
        <v>10.93965</v>
      </c>
      <c r="L381" s="67"/>
      <c r="M381" s="67"/>
    </row>
    <row r="382" spans="1:13" ht="52.5" customHeight="1">
      <c r="A382" s="21" t="s">
        <v>340</v>
      </c>
      <c r="B382" s="18" t="s">
        <v>94</v>
      </c>
      <c r="C382" s="18" t="s">
        <v>84</v>
      </c>
      <c r="D382" s="18" t="s">
        <v>342</v>
      </c>
      <c r="E382" s="19" t="s">
        <v>155</v>
      </c>
      <c r="F382" s="14"/>
      <c r="G382" s="50">
        <f aca="true" t="shared" si="27" ref="G382:G389">H382+I382+J382+K382</f>
        <v>3859.2128000000002</v>
      </c>
      <c r="H382" s="50">
        <f>H383</f>
        <v>768.499</v>
      </c>
      <c r="I382" s="50">
        <f>I383</f>
        <v>1035.146</v>
      </c>
      <c r="J382" s="50">
        <f>J383</f>
        <v>1004.3999999999999</v>
      </c>
      <c r="K382" s="50">
        <f>K383</f>
        <v>1051.1678</v>
      </c>
      <c r="L382" s="67"/>
      <c r="M382" s="67"/>
    </row>
    <row r="383" spans="1:13" ht="15.75" customHeight="1">
      <c r="A383" s="3" t="s">
        <v>17</v>
      </c>
      <c r="B383" s="13" t="s">
        <v>94</v>
      </c>
      <c r="C383" s="13" t="s">
        <v>84</v>
      </c>
      <c r="D383" s="20" t="s">
        <v>342</v>
      </c>
      <c r="E383" s="22">
        <v>610</v>
      </c>
      <c r="F383" s="13" t="s">
        <v>129</v>
      </c>
      <c r="G383" s="43">
        <f t="shared" si="27"/>
        <v>3859.2128000000002</v>
      </c>
      <c r="H383" s="43">
        <f>H384+H385</f>
        <v>768.499</v>
      </c>
      <c r="I383" s="43">
        <f>I384+I385</f>
        <v>1035.146</v>
      </c>
      <c r="J383" s="43">
        <f>J384+J385</f>
        <v>1004.3999999999999</v>
      </c>
      <c r="K383" s="43">
        <f>K384+K385</f>
        <v>1051.1678</v>
      </c>
      <c r="L383" s="67"/>
      <c r="M383" s="67"/>
    </row>
    <row r="384" spans="1:13" ht="15.75" customHeight="1">
      <c r="A384" s="2" t="s">
        <v>18</v>
      </c>
      <c r="B384" s="13" t="s">
        <v>94</v>
      </c>
      <c r="C384" s="13" t="s">
        <v>84</v>
      </c>
      <c r="D384" s="20" t="s">
        <v>342</v>
      </c>
      <c r="E384" s="22">
        <v>611</v>
      </c>
      <c r="F384" s="13" t="s">
        <v>130</v>
      </c>
      <c r="G384" s="43">
        <f t="shared" si="27"/>
        <v>2960.78701</v>
      </c>
      <c r="H384" s="43">
        <v>589.6</v>
      </c>
      <c r="I384" s="43">
        <v>795.157</v>
      </c>
      <c r="J384" s="43">
        <f>763.843+7.757</f>
        <v>771.5999999999999</v>
      </c>
      <c r="K384" s="43">
        <f>812.18701-7.757</f>
        <v>804.43001</v>
      </c>
      <c r="L384" s="67"/>
      <c r="M384" s="67"/>
    </row>
    <row r="385" spans="1:13" ht="15.75" customHeight="1">
      <c r="A385" s="2" t="s">
        <v>19</v>
      </c>
      <c r="B385" s="13" t="s">
        <v>94</v>
      </c>
      <c r="C385" s="13" t="s">
        <v>84</v>
      </c>
      <c r="D385" s="20" t="s">
        <v>342</v>
      </c>
      <c r="E385" s="22">
        <v>611</v>
      </c>
      <c r="F385" s="13" t="s">
        <v>132</v>
      </c>
      <c r="G385" s="43">
        <f t="shared" si="27"/>
        <v>898.4257900000001</v>
      </c>
      <c r="H385" s="43">
        <v>178.899</v>
      </c>
      <c r="I385" s="43">
        <v>239.989</v>
      </c>
      <c r="J385" s="43">
        <f>230.012+2.788</f>
        <v>232.8</v>
      </c>
      <c r="K385" s="43">
        <f>249.52579-2.788</f>
        <v>246.73779</v>
      </c>
      <c r="L385" s="67"/>
      <c r="M385" s="67"/>
    </row>
    <row r="386" spans="1:13" ht="51.75" customHeight="1">
      <c r="A386" s="21" t="s">
        <v>341</v>
      </c>
      <c r="B386" s="18" t="s">
        <v>94</v>
      </c>
      <c r="C386" s="18" t="s">
        <v>84</v>
      </c>
      <c r="D386" s="18" t="s">
        <v>342</v>
      </c>
      <c r="E386" s="19" t="s">
        <v>155</v>
      </c>
      <c r="F386" s="14"/>
      <c r="G386" s="50">
        <f t="shared" si="27"/>
        <v>283.6872</v>
      </c>
      <c r="H386" s="50">
        <f>H387</f>
        <v>55.465</v>
      </c>
      <c r="I386" s="50">
        <f>I387</f>
        <v>85.46</v>
      </c>
      <c r="J386" s="50">
        <f>J387</f>
        <v>69.6</v>
      </c>
      <c r="K386" s="50">
        <f>K387</f>
        <v>73.1622</v>
      </c>
      <c r="L386" s="67"/>
      <c r="M386" s="67"/>
    </row>
    <row r="387" spans="1:13" ht="15.75" customHeight="1">
      <c r="A387" s="3" t="s">
        <v>17</v>
      </c>
      <c r="B387" s="13" t="s">
        <v>94</v>
      </c>
      <c r="C387" s="13" t="s">
        <v>84</v>
      </c>
      <c r="D387" s="20" t="s">
        <v>342</v>
      </c>
      <c r="E387" s="22">
        <v>610</v>
      </c>
      <c r="F387" s="13" t="s">
        <v>129</v>
      </c>
      <c r="G387" s="43">
        <f t="shared" si="27"/>
        <v>283.6872</v>
      </c>
      <c r="H387" s="43">
        <f>H388+H389</f>
        <v>55.465</v>
      </c>
      <c r="I387" s="43">
        <f>I388+I389</f>
        <v>85.46</v>
      </c>
      <c r="J387" s="43">
        <f>J388+J389</f>
        <v>69.6</v>
      </c>
      <c r="K387" s="43">
        <f>K388+K389</f>
        <v>73.1622</v>
      </c>
      <c r="L387" s="67"/>
      <c r="M387" s="67"/>
    </row>
    <row r="388" spans="1:13" ht="15.75" customHeight="1">
      <c r="A388" s="2" t="s">
        <v>18</v>
      </c>
      <c r="B388" s="13" t="s">
        <v>94</v>
      </c>
      <c r="C388" s="13" t="s">
        <v>84</v>
      </c>
      <c r="D388" s="20" t="s">
        <v>342</v>
      </c>
      <c r="E388" s="22">
        <v>611</v>
      </c>
      <c r="F388" s="13" t="s">
        <v>130</v>
      </c>
      <c r="G388" s="43">
        <f t="shared" si="27"/>
        <v>217.59219000000002</v>
      </c>
      <c r="H388" s="43">
        <v>42.6498</v>
      </c>
      <c r="I388" s="43">
        <v>65.6</v>
      </c>
      <c r="J388" s="43">
        <v>53.4</v>
      </c>
      <c r="K388" s="43">
        <v>55.94239</v>
      </c>
      <c r="L388" s="67"/>
      <c r="M388" s="67"/>
    </row>
    <row r="389" spans="1:13" ht="15.75" customHeight="1">
      <c r="A389" s="2" t="s">
        <v>19</v>
      </c>
      <c r="B389" s="13" t="s">
        <v>94</v>
      </c>
      <c r="C389" s="13" t="s">
        <v>84</v>
      </c>
      <c r="D389" s="20" t="s">
        <v>342</v>
      </c>
      <c r="E389" s="22">
        <v>611</v>
      </c>
      <c r="F389" s="13" t="s">
        <v>132</v>
      </c>
      <c r="G389" s="43">
        <f t="shared" si="27"/>
        <v>66.09501</v>
      </c>
      <c r="H389" s="43">
        <v>12.8152</v>
      </c>
      <c r="I389" s="43">
        <v>19.86</v>
      </c>
      <c r="J389" s="43">
        <v>16.2</v>
      </c>
      <c r="K389" s="43">
        <v>17.21981</v>
      </c>
      <c r="L389" s="67"/>
      <c r="M389" s="67"/>
    </row>
    <row r="390" spans="1:13" ht="51.75" customHeight="1">
      <c r="A390" s="21" t="s">
        <v>237</v>
      </c>
      <c r="B390" s="18" t="s">
        <v>94</v>
      </c>
      <c r="C390" s="18" t="s">
        <v>84</v>
      </c>
      <c r="D390" s="18" t="s">
        <v>238</v>
      </c>
      <c r="E390" s="19" t="s">
        <v>155</v>
      </c>
      <c r="F390" s="14"/>
      <c r="G390" s="50">
        <f aca="true" t="shared" si="28" ref="G390:G400">H390+I390+J390+K390</f>
        <v>285.416</v>
      </c>
      <c r="H390" s="50">
        <f>H391</f>
        <v>285.416</v>
      </c>
      <c r="I390" s="50">
        <f>I391</f>
        <v>0</v>
      </c>
      <c r="J390" s="50">
        <f>J391</f>
        <v>0</v>
      </c>
      <c r="K390" s="50">
        <f>K391</f>
        <v>0</v>
      </c>
      <c r="L390" s="65"/>
      <c r="M390" s="70"/>
    </row>
    <row r="391" spans="1:13" ht="14.25" customHeight="1">
      <c r="A391" s="3" t="s">
        <v>17</v>
      </c>
      <c r="B391" s="13" t="s">
        <v>94</v>
      </c>
      <c r="C391" s="13" t="s">
        <v>84</v>
      </c>
      <c r="D391" s="20" t="s">
        <v>238</v>
      </c>
      <c r="E391" s="22">
        <v>610</v>
      </c>
      <c r="F391" s="13" t="s">
        <v>129</v>
      </c>
      <c r="G391" s="43">
        <f t="shared" si="28"/>
        <v>285.416</v>
      </c>
      <c r="H391" s="43">
        <f>H392+H393</f>
        <v>285.416</v>
      </c>
      <c r="I391" s="43">
        <f>I392+I393</f>
        <v>0</v>
      </c>
      <c r="J391" s="43">
        <f>J392+J393</f>
        <v>0</v>
      </c>
      <c r="K391" s="43">
        <f>K392+K393</f>
        <v>0</v>
      </c>
      <c r="L391" s="65"/>
      <c r="M391" s="70"/>
    </row>
    <row r="392" spans="1:13" ht="14.25" customHeight="1">
      <c r="A392" s="2" t="s">
        <v>18</v>
      </c>
      <c r="B392" s="13" t="s">
        <v>94</v>
      </c>
      <c r="C392" s="13" t="s">
        <v>84</v>
      </c>
      <c r="D392" s="20" t="s">
        <v>238</v>
      </c>
      <c r="E392" s="22">
        <v>611</v>
      </c>
      <c r="F392" s="13" t="s">
        <v>130</v>
      </c>
      <c r="G392" s="43">
        <f t="shared" si="28"/>
        <v>219.2</v>
      </c>
      <c r="H392" s="43">
        <v>219.2</v>
      </c>
      <c r="I392" s="43">
        <v>0</v>
      </c>
      <c r="J392" s="43">
        <v>0</v>
      </c>
      <c r="K392" s="43">
        <v>0</v>
      </c>
      <c r="L392" s="65"/>
      <c r="M392" s="70"/>
    </row>
    <row r="393" spans="1:13" ht="15.75" customHeight="1">
      <c r="A393" s="2" t="s">
        <v>19</v>
      </c>
      <c r="B393" s="13" t="s">
        <v>94</v>
      </c>
      <c r="C393" s="13" t="s">
        <v>84</v>
      </c>
      <c r="D393" s="20" t="s">
        <v>238</v>
      </c>
      <c r="E393" s="22">
        <v>611</v>
      </c>
      <c r="F393" s="13" t="s">
        <v>132</v>
      </c>
      <c r="G393" s="43">
        <f t="shared" si="28"/>
        <v>66.216</v>
      </c>
      <c r="H393" s="43">
        <v>66.216</v>
      </c>
      <c r="I393" s="43">
        <v>0</v>
      </c>
      <c r="J393" s="43">
        <v>0</v>
      </c>
      <c r="K393" s="43">
        <v>0</v>
      </c>
      <c r="L393" s="65"/>
      <c r="M393" s="70"/>
    </row>
    <row r="394" spans="1:13" ht="51.75" customHeight="1">
      <c r="A394" s="21" t="s">
        <v>236</v>
      </c>
      <c r="B394" s="18" t="s">
        <v>94</v>
      </c>
      <c r="C394" s="18" t="s">
        <v>84</v>
      </c>
      <c r="D394" s="18" t="s">
        <v>238</v>
      </c>
      <c r="E394" s="19" t="s">
        <v>155</v>
      </c>
      <c r="F394" s="14"/>
      <c r="G394" s="50">
        <f t="shared" si="28"/>
        <v>19.5</v>
      </c>
      <c r="H394" s="50">
        <f>H395</f>
        <v>19.5</v>
      </c>
      <c r="I394" s="50">
        <f>I395</f>
        <v>0</v>
      </c>
      <c r="J394" s="50">
        <f>J395</f>
        <v>0</v>
      </c>
      <c r="K394" s="50">
        <f>K395</f>
        <v>0</v>
      </c>
      <c r="L394" s="65"/>
      <c r="M394" s="70"/>
    </row>
    <row r="395" spans="1:13" ht="14.25" customHeight="1">
      <c r="A395" s="3" t="s">
        <v>17</v>
      </c>
      <c r="B395" s="13" t="s">
        <v>94</v>
      </c>
      <c r="C395" s="13" t="s">
        <v>84</v>
      </c>
      <c r="D395" s="20" t="s">
        <v>238</v>
      </c>
      <c r="E395" s="22">
        <v>610</v>
      </c>
      <c r="F395" s="13" t="s">
        <v>129</v>
      </c>
      <c r="G395" s="43">
        <f t="shared" si="28"/>
        <v>19.5</v>
      </c>
      <c r="H395" s="43">
        <f>H396+H397</f>
        <v>19.5</v>
      </c>
      <c r="I395" s="43">
        <f>I396+I397</f>
        <v>0</v>
      </c>
      <c r="J395" s="43">
        <f>J396+J397</f>
        <v>0</v>
      </c>
      <c r="K395" s="43">
        <f>K396+K397</f>
        <v>0</v>
      </c>
      <c r="L395" s="65"/>
      <c r="M395" s="70"/>
    </row>
    <row r="396" spans="1:13" ht="13.5" customHeight="1">
      <c r="A396" s="2" t="s">
        <v>18</v>
      </c>
      <c r="B396" s="13" t="s">
        <v>94</v>
      </c>
      <c r="C396" s="13" t="s">
        <v>84</v>
      </c>
      <c r="D396" s="20" t="s">
        <v>238</v>
      </c>
      <c r="E396" s="22">
        <v>611</v>
      </c>
      <c r="F396" s="13" t="s">
        <v>130</v>
      </c>
      <c r="G396" s="43">
        <f t="shared" si="28"/>
        <v>15</v>
      </c>
      <c r="H396" s="43">
        <v>15</v>
      </c>
      <c r="I396" s="43">
        <v>0</v>
      </c>
      <c r="J396" s="43">
        <v>0</v>
      </c>
      <c r="K396" s="43">
        <v>0</v>
      </c>
      <c r="L396" s="65"/>
      <c r="M396" s="70"/>
    </row>
    <row r="397" spans="1:13" ht="15.75" customHeight="1">
      <c r="A397" s="2" t="s">
        <v>19</v>
      </c>
      <c r="B397" s="13" t="s">
        <v>94</v>
      </c>
      <c r="C397" s="13" t="s">
        <v>84</v>
      </c>
      <c r="D397" s="20" t="s">
        <v>238</v>
      </c>
      <c r="E397" s="22">
        <v>611</v>
      </c>
      <c r="F397" s="13" t="s">
        <v>132</v>
      </c>
      <c r="G397" s="43">
        <f t="shared" si="28"/>
        <v>4.5</v>
      </c>
      <c r="H397" s="43">
        <v>4.5</v>
      </c>
      <c r="I397" s="43">
        <v>0</v>
      </c>
      <c r="J397" s="43">
        <v>0</v>
      </c>
      <c r="K397" s="43">
        <v>0</v>
      </c>
      <c r="L397" s="65"/>
      <c r="M397" s="70"/>
    </row>
    <row r="398" spans="1:13" ht="15.75" customHeight="1">
      <c r="A398" s="24" t="s">
        <v>239</v>
      </c>
      <c r="B398" s="25" t="s">
        <v>94</v>
      </c>
      <c r="C398" s="25" t="s">
        <v>240</v>
      </c>
      <c r="D398" s="14" t="s">
        <v>182</v>
      </c>
      <c r="E398" s="33" t="s">
        <v>68</v>
      </c>
      <c r="F398" s="25"/>
      <c r="G398" s="45">
        <f t="shared" si="28"/>
        <v>1104.6477499999999</v>
      </c>
      <c r="H398" s="45">
        <f>H399+H412+H401</f>
        <v>92.2783</v>
      </c>
      <c r="I398" s="45">
        <f>I399+I412+I401</f>
        <v>487.39815999999996</v>
      </c>
      <c r="J398" s="45">
        <f>J399+J412+J401</f>
        <v>395.78265</v>
      </c>
      <c r="K398" s="45">
        <f>K399+K412+K401</f>
        <v>129.18864</v>
      </c>
      <c r="L398" s="65"/>
      <c r="M398" s="70"/>
    </row>
    <row r="399" spans="1:13" ht="14.25" customHeight="1">
      <c r="A399" s="23" t="s">
        <v>98</v>
      </c>
      <c r="B399" s="25" t="s">
        <v>94</v>
      </c>
      <c r="C399" s="25" t="s">
        <v>99</v>
      </c>
      <c r="D399" s="25" t="s">
        <v>241</v>
      </c>
      <c r="E399" s="25" t="s">
        <v>57</v>
      </c>
      <c r="F399" s="25"/>
      <c r="G399" s="45">
        <f t="shared" si="28"/>
        <v>301.54562</v>
      </c>
      <c r="H399" s="45">
        <f>H400</f>
        <v>61.2783</v>
      </c>
      <c r="I399" s="45">
        <f>I400</f>
        <v>57.56016</v>
      </c>
      <c r="J399" s="45">
        <f>J400</f>
        <v>83.32065</v>
      </c>
      <c r="K399" s="45">
        <f>K400</f>
        <v>99.38651</v>
      </c>
      <c r="L399" s="65"/>
      <c r="M399" s="65"/>
    </row>
    <row r="400" spans="1:13" ht="13.5" customHeight="1">
      <c r="A400" s="3" t="s">
        <v>100</v>
      </c>
      <c r="B400" s="13" t="s">
        <v>94</v>
      </c>
      <c r="C400" s="13" t="s">
        <v>99</v>
      </c>
      <c r="D400" s="13" t="s">
        <v>241</v>
      </c>
      <c r="E400" s="13" t="s">
        <v>142</v>
      </c>
      <c r="F400" s="13" t="s">
        <v>101</v>
      </c>
      <c r="G400" s="43">
        <f t="shared" si="28"/>
        <v>301.54562</v>
      </c>
      <c r="H400" s="43">
        <v>61.2783</v>
      </c>
      <c r="I400" s="43">
        <v>57.56016</v>
      </c>
      <c r="J400" s="43">
        <v>83.32065</v>
      </c>
      <c r="K400" s="43">
        <v>99.38651</v>
      </c>
      <c r="L400" s="65"/>
      <c r="M400" s="65"/>
    </row>
    <row r="401" spans="1:13" ht="17.25" customHeight="1">
      <c r="A401" s="23" t="s">
        <v>244</v>
      </c>
      <c r="B401" s="25" t="s">
        <v>94</v>
      </c>
      <c r="C401" s="25" t="s">
        <v>85</v>
      </c>
      <c r="D401" s="14" t="s">
        <v>182</v>
      </c>
      <c r="E401" s="25" t="s">
        <v>68</v>
      </c>
      <c r="F401" s="32"/>
      <c r="G401" s="45">
        <f>H401+I401+J401+K401</f>
        <v>803.10213</v>
      </c>
      <c r="H401" s="45">
        <f>H406+H410+H404+H402</f>
        <v>0</v>
      </c>
      <c r="I401" s="45">
        <f>I406+I410+I404+I402</f>
        <v>460.83799999999997</v>
      </c>
      <c r="J401" s="45">
        <f>J406+J410+J404+J402</f>
        <v>312.462</v>
      </c>
      <c r="K401" s="45">
        <f>K406+K410+K404+K402</f>
        <v>29.80213</v>
      </c>
      <c r="L401" s="65"/>
      <c r="M401" s="65"/>
    </row>
    <row r="402" spans="1:13" ht="56.25" customHeight="1">
      <c r="A402" s="26" t="s">
        <v>380</v>
      </c>
      <c r="B402" s="13" t="s">
        <v>94</v>
      </c>
      <c r="C402" s="13" t="s">
        <v>85</v>
      </c>
      <c r="D402" s="13" t="s">
        <v>378</v>
      </c>
      <c r="E402" s="32" t="s">
        <v>379</v>
      </c>
      <c r="F402" s="32"/>
      <c r="G402" s="50">
        <f>G403</f>
        <v>29.80213</v>
      </c>
      <c r="H402" s="50">
        <f aca="true" t="shared" si="29" ref="H402:K410">H403</f>
        <v>0</v>
      </c>
      <c r="I402" s="50">
        <f t="shared" si="29"/>
        <v>0</v>
      </c>
      <c r="J402" s="50">
        <f t="shared" si="29"/>
        <v>0</v>
      </c>
      <c r="K402" s="50">
        <f t="shared" si="29"/>
        <v>29.80213</v>
      </c>
      <c r="L402" s="65"/>
      <c r="M402" s="65"/>
    </row>
    <row r="403" spans="1:13" ht="17.25" customHeight="1">
      <c r="A403" s="42" t="s">
        <v>377</v>
      </c>
      <c r="B403" s="13" t="s">
        <v>94</v>
      </c>
      <c r="C403" s="13" t="s">
        <v>85</v>
      </c>
      <c r="D403" s="13" t="s">
        <v>378</v>
      </c>
      <c r="E403" s="32" t="s">
        <v>142</v>
      </c>
      <c r="F403" s="32" t="s">
        <v>56</v>
      </c>
      <c r="G403" s="43">
        <f>H403+I403+J403+K403</f>
        <v>29.80213</v>
      </c>
      <c r="H403" s="43">
        <v>0</v>
      </c>
      <c r="I403" s="43">
        <v>0</v>
      </c>
      <c r="J403" s="43">
        <f>67.92-67.92</f>
        <v>0</v>
      </c>
      <c r="K403" s="43">
        <v>29.80213</v>
      </c>
      <c r="L403" s="65"/>
      <c r="M403" s="65"/>
    </row>
    <row r="404" spans="1:13" ht="75" customHeight="1" hidden="1">
      <c r="A404" s="26" t="s">
        <v>242</v>
      </c>
      <c r="B404" s="14" t="s">
        <v>94</v>
      </c>
      <c r="C404" s="14" t="s">
        <v>85</v>
      </c>
      <c r="D404" s="14" t="s">
        <v>243</v>
      </c>
      <c r="E404" s="14" t="s">
        <v>42</v>
      </c>
      <c r="F404" s="14"/>
      <c r="G404" s="50">
        <f>G405</f>
        <v>0</v>
      </c>
      <c r="H404" s="50">
        <f t="shared" si="29"/>
        <v>0</v>
      </c>
      <c r="I404" s="50">
        <f t="shared" si="29"/>
        <v>0</v>
      </c>
      <c r="J404" s="50">
        <f t="shared" si="29"/>
        <v>0</v>
      </c>
      <c r="K404" s="50">
        <f t="shared" si="29"/>
        <v>0</v>
      </c>
      <c r="L404" s="65"/>
      <c r="M404" s="65"/>
    </row>
    <row r="405" spans="1:13" ht="17.25" customHeight="1" hidden="1">
      <c r="A405" s="3" t="s">
        <v>156</v>
      </c>
      <c r="B405" s="13" t="s">
        <v>94</v>
      </c>
      <c r="C405" s="13" t="s">
        <v>85</v>
      </c>
      <c r="D405" s="13" t="s">
        <v>243</v>
      </c>
      <c r="E405" s="13" t="s">
        <v>157</v>
      </c>
      <c r="F405" s="13" t="s">
        <v>86</v>
      </c>
      <c r="G405" s="43">
        <f>H405+I405+J405+K405</f>
        <v>0</v>
      </c>
      <c r="H405" s="43">
        <v>0</v>
      </c>
      <c r="I405" s="43">
        <v>0</v>
      </c>
      <c r="J405" s="43">
        <v>0</v>
      </c>
      <c r="K405" s="43">
        <v>0</v>
      </c>
      <c r="L405" s="65"/>
      <c r="M405" s="65"/>
    </row>
    <row r="406" spans="1:13" ht="74.25" customHeight="1">
      <c r="A406" s="26" t="s">
        <v>242</v>
      </c>
      <c r="B406" s="14" t="s">
        <v>94</v>
      </c>
      <c r="C406" s="14" t="s">
        <v>85</v>
      </c>
      <c r="D406" s="14" t="s">
        <v>365</v>
      </c>
      <c r="E406" s="14" t="s">
        <v>42</v>
      </c>
      <c r="F406" s="14"/>
      <c r="G406" s="50">
        <f>G407</f>
        <v>659.9</v>
      </c>
      <c r="H406" s="50">
        <f t="shared" si="29"/>
        <v>0</v>
      </c>
      <c r="I406" s="50">
        <f t="shared" si="29"/>
        <v>347.438</v>
      </c>
      <c r="J406" s="50">
        <f t="shared" si="29"/>
        <v>312.462</v>
      </c>
      <c r="K406" s="50">
        <f t="shared" si="29"/>
        <v>0</v>
      </c>
      <c r="L406" s="65"/>
      <c r="M406" s="65"/>
    </row>
    <row r="407" spans="1:13" ht="14.25" customHeight="1">
      <c r="A407" s="3" t="s">
        <v>156</v>
      </c>
      <c r="B407" s="13" t="s">
        <v>94</v>
      </c>
      <c r="C407" s="13" t="s">
        <v>85</v>
      </c>
      <c r="D407" s="14" t="s">
        <v>365</v>
      </c>
      <c r="E407" s="13" t="s">
        <v>157</v>
      </c>
      <c r="F407" s="13" t="s">
        <v>86</v>
      </c>
      <c r="G407" s="43">
        <f>H407+I407+J407+K407</f>
        <v>659.9</v>
      </c>
      <c r="H407" s="43">
        <v>0</v>
      </c>
      <c r="I407" s="43">
        <v>347.438</v>
      </c>
      <c r="J407" s="43">
        <v>312.462</v>
      </c>
      <c r="K407" s="43">
        <v>0</v>
      </c>
      <c r="L407" s="65"/>
      <c r="M407" s="65"/>
    </row>
    <row r="408" spans="1:13" ht="72.75" customHeight="1" hidden="1">
      <c r="A408" s="26" t="s">
        <v>296</v>
      </c>
      <c r="B408" s="14" t="s">
        <v>94</v>
      </c>
      <c r="C408" s="14" t="s">
        <v>85</v>
      </c>
      <c r="D408" s="14" t="s">
        <v>297</v>
      </c>
      <c r="E408" s="14" t="s">
        <v>42</v>
      </c>
      <c r="F408" s="14"/>
      <c r="G408" s="50">
        <f>G409</f>
        <v>0</v>
      </c>
      <c r="H408" s="50">
        <f t="shared" si="29"/>
        <v>0</v>
      </c>
      <c r="I408" s="50">
        <f t="shared" si="29"/>
        <v>0</v>
      </c>
      <c r="J408" s="50">
        <f t="shared" si="29"/>
        <v>0</v>
      </c>
      <c r="K408" s="50">
        <f t="shared" si="29"/>
        <v>0</v>
      </c>
      <c r="L408" s="65"/>
      <c r="M408" s="65"/>
    </row>
    <row r="409" spans="1:13" ht="14.25" customHeight="1" hidden="1">
      <c r="A409" s="3" t="s">
        <v>156</v>
      </c>
      <c r="B409" s="13" t="s">
        <v>94</v>
      </c>
      <c r="C409" s="13" t="s">
        <v>85</v>
      </c>
      <c r="D409" s="13" t="s">
        <v>297</v>
      </c>
      <c r="E409" s="13" t="s">
        <v>157</v>
      </c>
      <c r="F409" s="13" t="s">
        <v>86</v>
      </c>
      <c r="G409" s="43">
        <f>H409+I409+J409+K409</f>
        <v>0</v>
      </c>
      <c r="H409" s="43">
        <v>0</v>
      </c>
      <c r="I409" s="43">
        <v>0</v>
      </c>
      <c r="J409" s="43">
        <v>0</v>
      </c>
      <c r="K409" s="43">
        <v>0</v>
      </c>
      <c r="L409" s="65"/>
      <c r="M409" s="65"/>
    </row>
    <row r="410" spans="1:13" ht="78" customHeight="1">
      <c r="A410" s="26" t="s">
        <v>296</v>
      </c>
      <c r="B410" s="14" t="s">
        <v>94</v>
      </c>
      <c r="C410" s="14" t="s">
        <v>85</v>
      </c>
      <c r="D410" s="14" t="s">
        <v>366</v>
      </c>
      <c r="E410" s="14" t="s">
        <v>42</v>
      </c>
      <c r="F410" s="14"/>
      <c r="G410" s="50">
        <f>G411</f>
        <v>113.4</v>
      </c>
      <c r="H410" s="50">
        <f t="shared" si="29"/>
        <v>0</v>
      </c>
      <c r="I410" s="50">
        <f t="shared" si="29"/>
        <v>113.4</v>
      </c>
      <c r="J410" s="50">
        <f t="shared" si="29"/>
        <v>0</v>
      </c>
      <c r="K410" s="50">
        <f t="shared" si="29"/>
        <v>0</v>
      </c>
      <c r="L410" s="65"/>
      <c r="M410" s="65"/>
    </row>
    <row r="411" spans="1:13" ht="14.25" customHeight="1">
      <c r="A411" s="3" t="s">
        <v>156</v>
      </c>
      <c r="B411" s="13" t="s">
        <v>94</v>
      </c>
      <c r="C411" s="13" t="s">
        <v>85</v>
      </c>
      <c r="D411" s="13" t="s">
        <v>366</v>
      </c>
      <c r="E411" s="13" t="s">
        <v>157</v>
      </c>
      <c r="F411" s="13" t="s">
        <v>86</v>
      </c>
      <c r="G411" s="43">
        <f>H411+I411+J411+K411</f>
        <v>113.4</v>
      </c>
      <c r="H411" s="43">
        <v>0</v>
      </c>
      <c r="I411" s="43">
        <v>113.4</v>
      </c>
      <c r="J411" s="43">
        <v>0</v>
      </c>
      <c r="K411" s="43">
        <v>0</v>
      </c>
      <c r="L411" s="65"/>
      <c r="M411" s="65"/>
    </row>
    <row r="412" spans="1:13" ht="28.5" customHeight="1">
      <c r="A412" s="34" t="s">
        <v>245</v>
      </c>
      <c r="B412" s="25" t="s">
        <v>94</v>
      </c>
      <c r="C412" s="25" t="s">
        <v>246</v>
      </c>
      <c r="D412" s="14" t="s">
        <v>182</v>
      </c>
      <c r="E412" s="25" t="s">
        <v>68</v>
      </c>
      <c r="F412" s="25"/>
      <c r="G412" s="45">
        <f>H412+I412+J412+K412</f>
        <v>0</v>
      </c>
      <c r="H412" s="45">
        <f>H413+H418</f>
        <v>31</v>
      </c>
      <c r="I412" s="45">
        <f>I413+I418</f>
        <v>-31</v>
      </c>
      <c r="J412" s="45">
        <f>J413+J418</f>
        <v>0</v>
      </c>
      <c r="K412" s="45">
        <f>K413+K418</f>
        <v>0</v>
      </c>
      <c r="L412" s="65"/>
      <c r="M412" s="65"/>
    </row>
    <row r="413" spans="1:13" ht="35.25" customHeight="1" hidden="1">
      <c r="A413" s="12" t="s">
        <v>314</v>
      </c>
      <c r="B413" s="14" t="s">
        <v>94</v>
      </c>
      <c r="C413" s="14" t="s">
        <v>246</v>
      </c>
      <c r="D413" s="14" t="s">
        <v>247</v>
      </c>
      <c r="E413" s="14" t="s">
        <v>148</v>
      </c>
      <c r="F413" s="14"/>
      <c r="G413" s="50">
        <f aca="true" t="shared" si="30" ref="G413:G426">H413+I413+J413+K413</f>
        <v>0</v>
      </c>
      <c r="H413" s="50">
        <f>H415+H417</f>
        <v>0</v>
      </c>
      <c r="I413" s="50">
        <f>I415+I417</f>
        <v>0</v>
      </c>
      <c r="J413" s="50">
        <f>J415+J417</f>
        <v>0</v>
      </c>
      <c r="K413" s="50">
        <f>K415+K417</f>
        <v>0</v>
      </c>
      <c r="L413" s="65"/>
      <c r="M413" s="65"/>
    </row>
    <row r="414" spans="1:13" ht="29.25" customHeight="1" hidden="1">
      <c r="A414" s="27" t="s">
        <v>248</v>
      </c>
      <c r="B414" s="28" t="s">
        <v>94</v>
      </c>
      <c r="C414" s="28" t="s">
        <v>246</v>
      </c>
      <c r="D414" s="28" t="s">
        <v>250</v>
      </c>
      <c r="E414" s="28" t="s">
        <v>115</v>
      </c>
      <c r="F414" s="28" t="s">
        <v>55</v>
      </c>
      <c r="G414" s="51">
        <f>H414+I414+J414+K414</f>
        <v>0</v>
      </c>
      <c r="H414" s="51">
        <f>H415</f>
        <v>0</v>
      </c>
      <c r="I414" s="51">
        <f>I415</f>
        <v>0</v>
      </c>
      <c r="J414" s="51">
        <f>J415</f>
        <v>0</v>
      </c>
      <c r="K414" s="51">
        <f>K415</f>
        <v>0</v>
      </c>
      <c r="L414" s="65"/>
      <c r="M414" s="65"/>
    </row>
    <row r="415" spans="1:13" ht="15" customHeight="1" hidden="1">
      <c r="A415" s="3" t="s">
        <v>33</v>
      </c>
      <c r="B415" s="13" t="s">
        <v>94</v>
      </c>
      <c r="C415" s="13" t="s">
        <v>246</v>
      </c>
      <c r="D415" s="13" t="s">
        <v>250</v>
      </c>
      <c r="E415" s="13" t="s">
        <v>115</v>
      </c>
      <c r="F415" s="13" t="s">
        <v>55</v>
      </c>
      <c r="G415" s="43">
        <f t="shared" si="30"/>
        <v>0</v>
      </c>
      <c r="H415" s="43">
        <v>0</v>
      </c>
      <c r="I415" s="43">
        <v>0</v>
      </c>
      <c r="J415" s="43">
        <v>0</v>
      </c>
      <c r="K415" s="43">
        <v>0</v>
      </c>
      <c r="L415" s="65"/>
      <c r="M415" s="70"/>
    </row>
    <row r="416" spans="1:13" ht="45.75" customHeight="1" hidden="1">
      <c r="A416" s="27" t="s">
        <v>298</v>
      </c>
      <c r="B416" s="28" t="s">
        <v>94</v>
      </c>
      <c r="C416" s="28" t="s">
        <v>246</v>
      </c>
      <c r="D416" s="28" t="s">
        <v>299</v>
      </c>
      <c r="E416" s="28" t="s">
        <v>115</v>
      </c>
      <c r="F416" s="28"/>
      <c r="G416" s="51">
        <f>H416+I416+J416+K416</f>
        <v>0</v>
      </c>
      <c r="H416" s="51">
        <f>H417</f>
        <v>0</v>
      </c>
      <c r="I416" s="51">
        <f>I417</f>
        <v>0</v>
      </c>
      <c r="J416" s="51">
        <f>J417</f>
        <v>0</v>
      </c>
      <c r="K416" s="51">
        <f>K417</f>
        <v>0</v>
      </c>
      <c r="L416" s="65"/>
      <c r="M416" s="70"/>
    </row>
    <row r="417" spans="1:13" ht="15" customHeight="1" hidden="1">
      <c r="A417" s="3" t="s">
        <v>32</v>
      </c>
      <c r="B417" s="13" t="s">
        <v>94</v>
      </c>
      <c r="C417" s="13" t="s">
        <v>246</v>
      </c>
      <c r="D417" s="13" t="s">
        <v>299</v>
      </c>
      <c r="E417" s="13" t="s">
        <v>115</v>
      </c>
      <c r="F417" s="13" t="s">
        <v>54</v>
      </c>
      <c r="G417" s="43">
        <f>H417+I417+J417+K417</f>
        <v>0</v>
      </c>
      <c r="H417" s="43">
        <v>0</v>
      </c>
      <c r="I417" s="43">
        <v>0</v>
      </c>
      <c r="J417" s="43">
        <v>0</v>
      </c>
      <c r="K417" s="43">
        <v>0</v>
      </c>
      <c r="L417" s="65"/>
      <c r="M417" s="70"/>
    </row>
    <row r="418" spans="1:13" ht="26.25" customHeight="1">
      <c r="A418" s="12" t="s">
        <v>315</v>
      </c>
      <c r="B418" s="14" t="s">
        <v>94</v>
      </c>
      <c r="C418" s="14" t="s">
        <v>246</v>
      </c>
      <c r="D418" s="14" t="s">
        <v>249</v>
      </c>
      <c r="E418" s="14" t="s">
        <v>148</v>
      </c>
      <c r="F418" s="14"/>
      <c r="G418" s="50">
        <f t="shared" si="30"/>
        <v>0</v>
      </c>
      <c r="H418" s="50">
        <f>H419</f>
        <v>31</v>
      </c>
      <c r="I418" s="50">
        <f>I419</f>
        <v>-31</v>
      </c>
      <c r="J418" s="50">
        <f>J419</f>
        <v>0</v>
      </c>
      <c r="K418" s="50">
        <f>K419</f>
        <v>0</v>
      </c>
      <c r="L418" s="65"/>
      <c r="M418" s="65"/>
    </row>
    <row r="419" spans="1:13" ht="23.25" customHeight="1">
      <c r="A419" s="27" t="s">
        <v>251</v>
      </c>
      <c r="B419" s="28" t="s">
        <v>94</v>
      </c>
      <c r="C419" s="28" t="s">
        <v>246</v>
      </c>
      <c r="D419" s="28" t="s">
        <v>252</v>
      </c>
      <c r="E419" s="28" t="s">
        <v>116</v>
      </c>
      <c r="F419" s="29"/>
      <c r="G419" s="55">
        <f>H419+I419+J419+K419</f>
        <v>0</v>
      </c>
      <c r="H419" s="55">
        <f>H420+H421</f>
        <v>31</v>
      </c>
      <c r="I419" s="55">
        <f>I420+I421</f>
        <v>-31</v>
      </c>
      <c r="J419" s="55">
        <f>J420+J421</f>
        <v>0</v>
      </c>
      <c r="K419" s="55">
        <f>K420+K421</f>
        <v>0</v>
      </c>
      <c r="L419" s="65"/>
      <c r="M419" s="70"/>
    </row>
    <row r="420" spans="1:13" ht="12" customHeight="1">
      <c r="A420" s="3" t="s">
        <v>33</v>
      </c>
      <c r="B420" s="13" t="s">
        <v>94</v>
      </c>
      <c r="C420" s="13" t="s">
        <v>246</v>
      </c>
      <c r="D420" s="13" t="s">
        <v>252</v>
      </c>
      <c r="E420" s="13" t="s">
        <v>115</v>
      </c>
      <c r="F420" s="13" t="s">
        <v>55</v>
      </c>
      <c r="G420" s="43">
        <f t="shared" si="30"/>
        <v>0</v>
      </c>
      <c r="H420" s="43">
        <v>31</v>
      </c>
      <c r="I420" s="43">
        <v>-31</v>
      </c>
      <c r="J420" s="43">
        <v>0</v>
      </c>
      <c r="K420" s="43">
        <v>0</v>
      </c>
      <c r="L420" s="65"/>
      <c r="M420" s="65"/>
    </row>
    <row r="421" spans="1:13" ht="12" customHeight="1">
      <c r="A421" s="3" t="s">
        <v>36</v>
      </c>
      <c r="B421" s="13" t="s">
        <v>94</v>
      </c>
      <c r="C421" s="13" t="s">
        <v>246</v>
      </c>
      <c r="D421" s="13" t="s">
        <v>252</v>
      </c>
      <c r="E421" s="13" t="s">
        <v>115</v>
      </c>
      <c r="F421" s="13" t="s">
        <v>58</v>
      </c>
      <c r="G421" s="43">
        <f>H421+I421+J421+K421</f>
        <v>0</v>
      </c>
      <c r="H421" s="43">
        <v>0</v>
      </c>
      <c r="I421" s="43">
        <v>0</v>
      </c>
      <c r="J421" s="43">
        <v>0</v>
      </c>
      <c r="K421" s="43">
        <v>0</v>
      </c>
      <c r="L421" s="65"/>
      <c r="M421" s="65"/>
    </row>
    <row r="422" spans="1:13" ht="17.25" customHeight="1">
      <c r="A422" s="24" t="s">
        <v>254</v>
      </c>
      <c r="B422" s="14" t="s">
        <v>94</v>
      </c>
      <c r="C422" s="14" t="s">
        <v>255</v>
      </c>
      <c r="D422" s="14" t="s">
        <v>182</v>
      </c>
      <c r="E422" s="25" t="s">
        <v>68</v>
      </c>
      <c r="F422" s="25"/>
      <c r="G422" s="45">
        <f>H422+I422+J422+K422</f>
        <v>5156.2</v>
      </c>
      <c r="H422" s="45">
        <f>H423+H449</f>
        <v>1297.8729899999998</v>
      </c>
      <c r="I422" s="45">
        <f>I423+I449</f>
        <v>1136.01411</v>
      </c>
      <c r="J422" s="45">
        <f>J423+J449</f>
        <v>1292.30612</v>
      </c>
      <c r="K422" s="45">
        <f>K423+K449</f>
        <v>1430.00678</v>
      </c>
      <c r="L422" s="65"/>
      <c r="M422" s="65"/>
    </row>
    <row r="423" spans="1:13" ht="25.5" customHeight="1">
      <c r="A423" s="12" t="s">
        <v>316</v>
      </c>
      <c r="B423" s="14" t="s">
        <v>94</v>
      </c>
      <c r="C423" s="14" t="s">
        <v>107</v>
      </c>
      <c r="D423" s="14" t="s">
        <v>253</v>
      </c>
      <c r="E423" s="14" t="s">
        <v>155</v>
      </c>
      <c r="F423" s="14"/>
      <c r="G423" s="50">
        <f t="shared" si="30"/>
        <v>4869.2</v>
      </c>
      <c r="H423" s="50">
        <f>H424+H444+H446</f>
        <v>1264.8729899999998</v>
      </c>
      <c r="I423" s="50">
        <f>I424+I444+I446</f>
        <v>1102.14011</v>
      </c>
      <c r="J423" s="50">
        <f>J424+J444+J446</f>
        <v>1109.32212</v>
      </c>
      <c r="K423" s="50">
        <f>K424+K444+K446</f>
        <v>1392.8647799999999</v>
      </c>
      <c r="L423" s="65"/>
      <c r="M423" s="65"/>
    </row>
    <row r="424" spans="1:13" ht="63" customHeight="1">
      <c r="A424" s="27" t="s">
        <v>258</v>
      </c>
      <c r="B424" s="28" t="s">
        <v>94</v>
      </c>
      <c r="C424" s="28" t="s">
        <v>107</v>
      </c>
      <c r="D424" s="28" t="s">
        <v>259</v>
      </c>
      <c r="E424" s="28" t="s">
        <v>127</v>
      </c>
      <c r="F424" s="28" t="s">
        <v>74</v>
      </c>
      <c r="G424" s="51">
        <f t="shared" si="30"/>
        <v>4869.2</v>
      </c>
      <c r="H424" s="51">
        <f>H425+H429+H442+H443</f>
        <v>1264.8729899999998</v>
      </c>
      <c r="I424" s="51">
        <f>I425+I429+I442+I443</f>
        <v>1100.94011</v>
      </c>
      <c r="J424" s="51">
        <f>J425+J429+J442+J443</f>
        <v>1109.32212</v>
      </c>
      <c r="K424" s="51">
        <f>K425+K429+K442+K443</f>
        <v>1394.06478</v>
      </c>
      <c r="L424" s="65"/>
      <c r="M424" s="65"/>
    </row>
    <row r="425" spans="1:13" ht="14.25" customHeight="1">
      <c r="A425" s="3" t="s">
        <v>17</v>
      </c>
      <c r="B425" s="13" t="s">
        <v>94</v>
      </c>
      <c r="C425" s="13" t="s">
        <v>107</v>
      </c>
      <c r="D425" s="13" t="s">
        <v>259</v>
      </c>
      <c r="E425" s="13" t="s">
        <v>110</v>
      </c>
      <c r="F425" s="13" t="s">
        <v>129</v>
      </c>
      <c r="G425" s="43">
        <f t="shared" si="30"/>
        <v>2856.4200200000005</v>
      </c>
      <c r="H425" s="51">
        <f>H426+H428</f>
        <v>744.80328</v>
      </c>
      <c r="I425" s="51">
        <f>I426+I428</f>
        <v>701.11686</v>
      </c>
      <c r="J425" s="51">
        <f>J426+J428</f>
        <v>636.88274</v>
      </c>
      <c r="K425" s="51">
        <f>K426+K428</f>
        <v>773.6171400000001</v>
      </c>
      <c r="L425" s="65"/>
      <c r="M425" s="65"/>
    </row>
    <row r="426" spans="1:13" ht="15" customHeight="1">
      <c r="A426" s="2" t="s">
        <v>18</v>
      </c>
      <c r="B426" s="13" t="s">
        <v>94</v>
      </c>
      <c r="C426" s="13" t="s">
        <v>107</v>
      </c>
      <c r="D426" s="13" t="s">
        <v>259</v>
      </c>
      <c r="E426" s="13" t="s">
        <v>110</v>
      </c>
      <c r="F426" s="13" t="s">
        <v>130</v>
      </c>
      <c r="G426" s="43">
        <f t="shared" si="30"/>
        <v>2193.7292</v>
      </c>
      <c r="H426" s="43">
        <v>572.04548</v>
      </c>
      <c r="I426" s="43">
        <v>538.49223</v>
      </c>
      <c r="J426" s="43">
        <v>489.01553</v>
      </c>
      <c r="K426" s="43">
        <v>594.17596</v>
      </c>
      <c r="L426" s="65"/>
      <c r="M426" s="65"/>
    </row>
    <row r="427" spans="1:13" ht="13.5" customHeight="1" hidden="1">
      <c r="A427" s="2" t="s">
        <v>19</v>
      </c>
      <c r="B427" s="13" t="s">
        <v>94</v>
      </c>
      <c r="C427" s="13" t="s">
        <v>107</v>
      </c>
      <c r="D427" s="13" t="s">
        <v>259</v>
      </c>
      <c r="E427" s="13" t="s">
        <v>110</v>
      </c>
      <c r="F427" s="13" t="s">
        <v>131</v>
      </c>
      <c r="G427" s="43"/>
      <c r="H427" s="43"/>
      <c r="I427" s="43"/>
      <c r="J427" s="43"/>
      <c r="K427" s="43"/>
      <c r="L427" s="65"/>
      <c r="M427" s="65"/>
    </row>
    <row r="428" spans="1:13" ht="13.5" customHeight="1">
      <c r="A428" s="2" t="s">
        <v>20</v>
      </c>
      <c r="B428" s="13" t="s">
        <v>94</v>
      </c>
      <c r="C428" s="13" t="s">
        <v>107</v>
      </c>
      <c r="D428" s="13" t="s">
        <v>259</v>
      </c>
      <c r="E428" s="13" t="s">
        <v>110</v>
      </c>
      <c r="F428" s="13" t="s">
        <v>132</v>
      </c>
      <c r="G428" s="43">
        <f>H428+I428+J428+K428</f>
        <v>662.69082</v>
      </c>
      <c r="H428" s="43">
        <v>172.7578</v>
      </c>
      <c r="I428" s="43">
        <v>162.62463</v>
      </c>
      <c r="J428" s="43">
        <v>147.86721</v>
      </c>
      <c r="K428" s="43">
        <v>179.44118</v>
      </c>
      <c r="L428" s="65"/>
      <c r="M428" s="65"/>
    </row>
    <row r="429" spans="1:13" ht="15" customHeight="1">
      <c r="A429" s="2" t="s">
        <v>21</v>
      </c>
      <c r="B429" s="13" t="s">
        <v>94</v>
      </c>
      <c r="C429" s="13" t="s">
        <v>107</v>
      </c>
      <c r="D429" s="13" t="s">
        <v>259</v>
      </c>
      <c r="E429" s="13" t="s">
        <v>110</v>
      </c>
      <c r="F429" s="13" t="s">
        <v>133</v>
      </c>
      <c r="G429" s="43">
        <f>H429+I429+J429+K429</f>
        <v>653.2816</v>
      </c>
      <c r="H429" s="43">
        <f>H431+H432+H437+H440</f>
        <v>200.41971</v>
      </c>
      <c r="I429" s="43">
        <f>I431+I432+I437+I440</f>
        <v>78.697</v>
      </c>
      <c r="J429" s="43">
        <f>J431+J432+J437+J440</f>
        <v>150.99738000000002</v>
      </c>
      <c r="K429" s="43">
        <f>K431+K432+K437+K440</f>
        <v>223.16751</v>
      </c>
      <c r="L429" s="65"/>
      <c r="M429" s="65"/>
    </row>
    <row r="430" spans="1:13" ht="15" customHeight="1" hidden="1">
      <c r="A430" s="2" t="s">
        <v>22</v>
      </c>
      <c r="B430" s="13" t="s">
        <v>94</v>
      </c>
      <c r="C430" s="13" t="s">
        <v>107</v>
      </c>
      <c r="D430" s="13" t="s">
        <v>259</v>
      </c>
      <c r="E430" s="13" t="s">
        <v>110</v>
      </c>
      <c r="F430" s="13" t="s">
        <v>134</v>
      </c>
      <c r="G430" s="43"/>
      <c r="H430" s="43"/>
      <c r="I430" s="43"/>
      <c r="J430" s="43"/>
      <c r="K430" s="43"/>
      <c r="L430" s="65"/>
      <c r="M430" s="65"/>
    </row>
    <row r="431" spans="1:13" ht="13.5" customHeight="1">
      <c r="A431" s="2" t="s">
        <v>23</v>
      </c>
      <c r="B431" s="13" t="s">
        <v>94</v>
      </c>
      <c r="C431" s="13" t="s">
        <v>107</v>
      </c>
      <c r="D431" s="13" t="s">
        <v>259</v>
      </c>
      <c r="E431" s="13" t="s">
        <v>110</v>
      </c>
      <c r="F431" s="13" t="s">
        <v>135</v>
      </c>
      <c r="G431" s="43">
        <f>I431+J431+K431+H431</f>
        <v>16</v>
      </c>
      <c r="H431" s="43">
        <v>0</v>
      </c>
      <c r="I431" s="43">
        <v>0</v>
      </c>
      <c r="J431" s="43">
        <v>16</v>
      </c>
      <c r="K431" s="43">
        <v>0</v>
      </c>
      <c r="L431" s="65"/>
      <c r="M431" s="65"/>
    </row>
    <row r="432" spans="1:13" ht="13.5" customHeight="1">
      <c r="A432" s="2" t="s">
        <v>24</v>
      </c>
      <c r="B432" s="13" t="s">
        <v>94</v>
      </c>
      <c r="C432" s="13" t="s">
        <v>107</v>
      </c>
      <c r="D432" s="13" t="s">
        <v>259</v>
      </c>
      <c r="E432" s="13" t="s">
        <v>110</v>
      </c>
      <c r="F432" s="13" t="s">
        <v>136</v>
      </c>
      <c r="G432" s="43">
        <f>H432+I432+J432+K432</f>
        <v>449.57632</v>
      </c>
      <c r="H432" s="43">
        <f>H434+H435+H436</f>
        <v>186.91883</v>
      </c>
      <c r="I432" s="43">
        <f>I434+I435+I436</f>
        <v>58.44568</v>
      </c>
      <c r="J432" s="43">
        <f>J434+J435+J436</f>
        <v>20.34606</v>
      </c>
      <c r="K432" s="43">
        <f>K434+K435+K436</f>
        <v>183.86575</v>
      </c>
      <c r="L432" s="65"/>
      <c r="M432" s="65"/>
    </row>
    <row r="433" spans="1:13" ht="13.5" customHeight="1">
      <c r="A433" s="2" t="s">
        <v>25</v>
      </c>
      <c r="B433" s="13" t="s">
        <v>94</v>
      </c>
      <c r="C433" s="13" t="s">
        <v>107</v>
      </c>
      <c r="D433" s="13" t="s">
        <v>259</v>
      </c>
      <c r="E433" s="13" t="s">
        <v>110</v>
      </c>
      <c r="F433" s="13"/>
      <c r="G433" s="43"/>
      <c r="H433" s="43"/>
      <c r="I433" s="43"/>
      <c r="J433" s="43"/>
      <c r="K433" s="43"/>
      <c r="L433" s="65"/>
      <c r="M433" s="65"/>
    </row>
    <row r="434" spans="1:13" ht="13.5" customHeight="1">
      <c r="A434" s="2" t="s">
        <v>26</v>
      </c>
      <c r="B434" s="13" t="s">
        <v>94</v>
      </c>
      <c r="C434" s="13" t="s">
        <v>107</v>
      </c>
      <c r="D434" s="13" t="s">
        <v>259</v>
      </c>
      <c r="E434" s="13" t="s">
        <v>110</v>
      </c>
      <c r="F434" s="13" t="s">
        <v>136</v>
      </c>
      <c r="G434" s="43">
        <f>H434+I434+J434+K434</f>
        <v>126.13868000000001</v>
      </c>
      <c r="H434" s="43">
        <v>44.88909</v>
      </c>
      <c r="I434" s="43">
        <v>29.93306</v>
      </c>
      <c r="J434" s="43"/>
      <c r="K434" s="43">
        <v>51.31653</v>
      </c>
      <c r="L434" s="65"/>
      <c r="M434" s="65"/>
    </row>
    <row r="435" spans="1:13" ht="12.75" customHeight="1">
      <c r="A435" s="2" t="s">
        <v>27</v>
      </c>
      <c r="B435" s="13" t="s">
        <v>94</v>
      </c>
      <c r="C435" s="13" t="s">
        <v>107</v>
      </c>
      <c r="D435" s="13" t="s">
        <v>259</v>
      </c>
      <c r="E435" s="13" t="s">
        <v>110</v>
      </c>
      <c r="F435" s="13" t="s">
        <v>136</v>
      </c>
      <c r="G435" s="43">
        <f>H435+I435+J435+K435</f>
        <v>291.59888</v>
      </c>
      <c r="H435" s="43">
        <v>136.87312</v>
      </c>
      <c r="I435" s="43">
        <v>20.77769</v>
      </c>
      <c r="J435" s="43">
        <v>12.31145</v>
      </c>
      <c r="K435" s="43">
        <v>121.63662</v>
      </c>
      <c r="L435" s="65"/>
      <c r="M435" s="65"/>
    </row>
    <row r="436" spans="1:15" ht="14.25" customHeight="1">
      <c r="A436" s="2" t="s">
        <v>28</v>
      </c>
      <c r="B436" s="13" t="s">
        <v>94</v>
      </c>
      <c r="C436" s="13" t="s">
        <v>107</v>
      </c>
      <c r="D436" s="13" t="s">
        <v>259</v>
      </c>
      <c r="E436" s="13" t="s">
        <v>110</v>
      </c>
      <c r="F436" s="13" t="s">
        <v>136</v>
      </c>
      <c r="G436" s="43">
        <f>H436+I436+J436+K436</f>
        <v>31.83876</v>
      </c>
      <c r="H436" s="43">
        <v>5.15662</v>
      </c>
      <c r="I436" s="43">
        <v>7.73493</v>
      </c>
      <c r="J436" s="43">
        <v>8.03461</v>
      </c>
      <c r="K436" s="43">
        <v>10.9126</v>
      </c>
      <c r="L436" s="65"/>
      <c r="M436" s="65"/>
      <c r="O436" s="54"/>
    </row>
    <row r="437" spans="1:13" ht="13.5" customHeight="1">
      <c r="A437" s="2" t="s">
        <v>29</v>
      </c>
      <c r="B437" s="13" t="s">
        <v>94</v>
      </c>
      <c r="C437" s="13" t="s">
        <v>107</v>
      </c>
      <c r="D437" s="13" t="s">
        <v>259</v>
      </c>
      <c r="E437" s="13" t="s">
        <v>110</v>
      </c>
      <c r="F437" s="13" t="s">
        <v>111</v>
      </c>
      <c r="G437" s="43">
        <f>H437+I437+J437+K437</f>
        <v>41.805279999999996</v>
      </c>
      <c r="H437" s="43">
        <f>H439</f>
        <v>6.90088</v>
      </c>
      <c r="I437" s="43">
        <f>I439</f>
        <v>10.35132</v>
      </c>
      <c r="J437" s="43">
        <f>J439</f>
        <v>10.75132</v>
      </c>
      <c r="K437" s="43">
        <f>K439</f>
        <v>13.80176</v>
      </c>
      <c r="L437" s="65"/>
      <c r="M437" s="65"/>
    </row>
    <row r="438" spans="1:13" ht="11.25" customHeight="1" hidden="1">
      <c r="A438" s="2" t="s">
        <v>25</v>
      </c>
      <c r="B438" s="13" t="s">
        <v>94</v>
      </c>
      <c r="C438" s="13" t="s">
        <v>107</v>
      </c>
      <c r="D438" s="13" t="s">
        <v>259</v>
      </c>
      <c r="E438" s="13" t="s">
        <v>110</v>
      </c>
      <c r="F438" s="13"/>
      <c r="G438" s="43"/>
      <c r="H438" s="43"/>
      <c r="I438" s="43"/>
      <c r="J438" s="43"/>
      <c r="K438" s="43"/>
      <c r="L438" s="65"/>
      <c r="M438" s="65"/>
    </row>
    <row r="439" spans="1:13" ht="13.5" customHeight="1">
      <c r="A439" s="2" t="s">
        <v>30</v>
      </c>
      <c r="B439" s="13" t="s">
        <v>94</v>
      </c>
      <c r="C439" s="13" t="s">
        <v>107</v>
      </c>
      <c r="D439" s="13" t="s">
        <v>259</v>
      </c>
      <c r="E439" s="13" t="s">
        <v>110</v>
      </c>
      <c r="F439" s="13" t="s">
        <v>111</v>
      </c>
      <c r="G439" s="43">
        <f aca="true" t="shared" si="31" ref="G439:G457">H439+I439+J439+K439</f>
        <v>41.805279999999996</v>
      </c>
      <c r="H439" s="43">
        <v>6.90088</v>
      </c>
      <c r="I439" s="43">
        <v>10.35132</v>
      </c>
      <c r="J439" s="43">
        <v>10.75132</v>
      </c>
      <c r="K439" s="43">
        <v>13.80176</v>
      </c>
      <c r="L439" s="65"/>
      <c r="M439" s="65"/>
    </row>
    <row r="440" spans="1:13" ht="15" customHeight="1">
      <c r="A440" s="2" t="s">
        <v>32</v>
      </c>
      <c r="B440" s="13" t="s">
        <v>94</v>
      </c>
      <c r="C440" s="13" t="s">
        <v>107</v>
      </c>
      <c r="D440" s="13" t="s">
        <v>259</v>
      </c>
      <c r="E440" s="13" t="s">
        <v>110</v>
      </c>
      <c r="F440" s="13" t="s">
        <v>112</v>
      </c>
      <c r="G440" s="43">
        <f t="shared" si="31"/>
        <v>145.9</v>
      </c>
      <c r="H440" s="43">
        <f>H441</f>
        <v>6.6</v>
      </c>
      <c r="I440" s="43">
        <f>I441</f>
        <v>9.9</v>
      </c>
      <c r="J440" s="43">
        <f>J441</f>
        <v>103.9</v>
      </c>
      <c r="K440" s="43">
        <f>K441</f>
        <v>25.5</v>
      </c>
      <c r="L440" s="65"/>
      <c r="M440" s="65"/>
    </row>
    <row r="441" spans="1:13" ht="14.25" customHeight="1">
      <c r="A441" s="2" t="s">
        <v>81</v>
      </c>
      <c r="B441" s="13" t="s">
        <v>94</v>
      </c>
      <c r="C441" s="13" t="s">
        <v>107</v>
      </c>
      <c r="D441" s="13" t="s">
        <v>259</v>
      </c>
      <c r="E441" s="13" t="s">
        <v>110</v>
      </c>
      <c r="F441" s="13" t="s">
        <v>112</v>
      </c>
      <c r="G441" s="43">
        <f t="shared" si="31"/>
        <v>145.9</v>
      </c>
      <c r="H441" s="43">
        <v>6.6</v>
      </c>
      <c r="I441" s="43">
        <v>9.9</v>
      </c>
      <c r="J441" s="43">
        <v>103.9</v>
      </c>
      <c r="K441" s="43">
        <v>25.5</v>
      </c>
      <c r="L441" s="65"/>
      <c r="M441" s="65"/>
    </row>
    <row r="442" spans="1:13" ht="15" customHeight="1">
      <c r="A442" s="2" t="s">
        <v>33</v>
      </c>
      <c r="B442" s="13" t="s">
        <v>94</v>
      </c>
      <c r="C442" s="13" t="s">
        <v>107</v>
      </c>
      <c r="D442" s="13" t="s">
        <v>259</v>
      </c>
      <c r="E442" s="13" t="s">
        <v>110</v>
      </c>
      <c r="F442" s="13" t="s">
        <v>138</v>
      </c>
      <c r="G442" s="43">
        <f t="shared" si="31"/>
        <v>1283.02125</v>
      </c>
      <c r="H442" s="43">
        <v>319.65</v>
      </c>
      <c r="I442" s="43">
        <v>321.12625</v>
      </c>
      <c r="J442" s="43">
        <f>319.32375+2.11825</f>
        <v>321.442</v>
      </c>
      <c r="K442" s="43">
        <f>318.78175+1.2+0.82125</f>
        <v>320.803</v>
      </c>
      <c r="L442" s="65"/>
      <c r="M442" s="65"/>
    </row>
    <row r="443" spans="1:13" ht="15" customHeight="1">
      <c r="A443" s="2" t="s">
        <v>39</v>
      </c>
      <c r="B443" s="13" t="s">
        <v>94</v>
      </c>
      <c r="C443" s="13" t="s">
        <v>107</v>
      </c>
      <c r="D443" s="13" t="s">
        <v>259</v>
      </c>
      <c r="E443" s="13" t="s">
        <v>110</v>
      </c>
      <c r="F443" s="13" t="s">
        <v>141</v>
      </c>
      <c r="G443" s="43">
        <f aca="true" t="shared" si="32" ref="G443:G448">H443+I443+J443+K443</f>
        <v>76.47713</v>
      </c>
      <c r="H443" s="43">
        <v>0</v>
      </c>
      <c r="I443" s="43">
        <v>0</v>
      </c>
      <c r="J443" s="43">
        <v>0</v>
      </c>
      <c r="K443" s="43">
        <v>76.47713</v>
      </c>
      <c r="L443" s="65"/>
      <c r="M443" s="65"/>
    </row>
    <row r="444" spans="1:13" ht="17.25" customHeight="1" hidden="1">
      <c r="A444" s="27" t="s">
        <v>352</v>
      </c>
      <c r="B444" s="28" t="s">
        <v>94</v>
      </c>
      <c r="C444" s="28" t="s">
        <v>107</v>
      </c>
      <c r="D444" s="28" t="s">
        <v>351</v>
      </c>
      <c r="E444" s="28" t="s">
        <v>127</v>
      </c>
      <c r="F444" s="28"/>
      <c r="G444" s="51">
        <f t="shared" si="32"/>
        <v>0</v>
      </c>
      <c r="H444" s="51">
        <f>H445</f>
        <v>0</v>
      </c>
      <c r="I444" s="51">
        <f>I445</f>
        <v>0</v>
      </c>
      <c r="J444" s="51">
        <f>J445</f>
        <v>0</v>
      </c>
      <c r="K444" s="51">
        <f>K445</f>
        <v>0</v>
      </c>
      <c r="L444" s="65"/>
      <c r="M444" s="65"/>
    </row>
    <row r="445" spans="1:13" ht="15" customHeight="1" hidden="1">
      <c r="A445" s="3" t="s">
        <v>33</v>
      </c>
      <c r="B445" s="13" t="s">
        <v>94</v>
      </c>
      <c r="C445" s="13" t="s">
        <v>107</v>
      </c>
      <c r="D445" s="13" t="s">
        <v>351</v>
      </c>
      <c r="E445" s="13" t="s">
        <v>110</v>
      </c>
      <c r="F445" s="13" t="s">
        <v>135</v>
      </c>
      <c r="G445" s="43">
        <f t="shared" si="32"/>
        <v>0</v>
      </c>
      <c r="H445" s="51">
        <v>0</v>
      </c>
      <c r="I445" s="51">
        <v>0</v>
      </c>
      <c r="J445" s="51">
        <v>0</v>
      </c>
      <c r="K445" s="51">
        <v>0</v>
      </c>
      <c r="L445" s="65"/>
      <c r="M445" s="65"/>
    </row>
    <row r="446" spans="1:13" ht="30.75" customHeight="1">
      <c r="A446" s="27" t="s">
        <v>353</v>
      </c>
      <c r="B446" s="28" t="s">
        <v>94</v>
      </c>
      <c r="C446" s="28" t="s">
        <v>107</v>
      </c>
      <c r="D446" s="28" t="s">
        <v>354</v>
      </c>
      <c r="E446" s="28" t="s">
        <v>127</v>
      </c>
      <c r="F446" s="28"/>
      <c r="G446" s="51">
        <f t="shared" si="32"/>
        <v>0</v>
      </c>
      <c r="H446" s="51">
        <f>H447+H448</f>
        <v>0</v>
      </c>
      <c r="I446" s="51">
        <f>I447+I448</f>
        <v>1.2</v>
      </c>
      <c r="J446" s="51">
        <f>J447+J448</f>
        <v>0</v>
      </c>
      <c r="K446" s="51">
        <f>K447+K448</f>
        <v>-1.2</v>
      </c>
      <c r="L446" s="65"/>
      <c r="M446" s="65"/>
    </row>
    <row r="447" spans="1:13" ht="15" customHeight="1">
      <c r="A447" s="3" t="s">
        <v>32</v>
      </c>
      <c r="B447" s="13" t="s">
        <v>94</v>
      </c>
      <c r="C447" s="13" t="s">
        <v>107</v>
      </c>
      <c r="D447" s="13" t="s">
        <v>354</v>
      </c>
      <c r="E447" s="13" t="s">
        <v>110</v>
      </c>
      <c r="F447" s="13" t="s">
        <v>112</v>
      </c>
      <c r="G447" s="43">
        <f t="shared" si="32"/>
        <v>0</v>
      </c>
      <c r="H447" s="43">
        <v>0</v>
      </c>
      <c r="I447" s="43">
        <v>0</v>
      </c>
      <c r="J447" s="43">
        <v>0</v>
      </c>
      <c r="K447" s="43">
        <v>0</v>
      </c>
      <c r="L447" s="65"/>
      <c r="M447" s="65"/>
    </row>
    <row r="448" spans="1:13" ht="15" customHeight="1">
      <c r="A448" s="2" t="s">
        <v>33</v>
      </c>
      <c r="B448" s="13" t="s">
        <v>94</v>
      </c>
      <c r="C448" s="13" t="s">
        <v>107</v>
      </c>
      <c r="D448" s="13" t="s">
        <v>354</v>
      </c>
      <c r="E448" s="13" t="s">
        <v>110</v>
      </c>
      <c r="F448" s="13" t="s">
        <v>138</v>
      </c>
      <c r="G448" s="43">
        <f t="shared" si="32"/>
        <v>0</v>
      </c>
      <c r="H448" s="43">
        <v>0</v>
      </c>
      <c r="I448" s="43">
        <v>1.2</v>
      </c>
      <c r="J448" s="43">
        <v>0</v>
      </c>
      <c r="K448" s="43">
        <v>-1.2</v>
      </c>
      <c r="L448" s="65"/>
      <c r="M448" s="65"/>
    </row>
    <row r="449" spans="1:13" ht="27" customHeight="1">
      <c r="A449" s="23" t="s">
        <v>256</v>
      </c>
      <c r="B449" s="25" t="s">
        <v>94</v>
      </c>
      <c r="C449" s="25" t="s">
        <v>143</v>
      </c>
      <c r="D449" s="14" t="s">
        <v>182</v>
      </c>
      <c r="E449" s="25" t="s">
        <v>68</v>
      </c>
      <c r="F449" s="25"/>
      <c r="G449" s="45">
        <f t="shared" si="31"/>
        <v>287</v>
      </c>
      <c r="H449" s="45">
        <f>H450</f>
        <v>33</v>
      </c>
      <c r="I449" s="45">
        <f>I450</f>
        <v>33.874</v>
      </c>
      <c r="J449" s="45">
        <f>J450</f>
        <v>182.984</v>
      </c>
      <c r="K449" s="45">
        <f>K450</f>
        <v>37.141999999999996</v>
      </c>
      <c r="L449" s="65"/>
      <c r="M449" s="65"/>
    </row>
    <row r="450" spans="1:13" ht="24.75" customHeight="1">
      <c r="A450" s="12" t="s">
        <v>316</v>
      </c>
      <c r="B450" s="14" t="s">
        <v>94</v>
      </c>
      <c r="C450" s="14" t="s">
        <v>143</v>
      </c>
      <c r="D450" s="14" t="s">
        <v>253</v>
      </c>
      <c r="E450" s="14" t="s">
        <v>148</v>
      </c>
      <c r="F450" s="13"/>
      <c r="G450" s="50">
        <f t="shared" si="31"/>
        <v>287</v>
      </c>
      <c r="H450" s="50">
        <f>H451+H454+H456+H458</f>
        <v>33</v>
      </c>
      <c r="I450" s="50">
        <f>I451+I454+I456+I458</f>
        <v>33.874</v>
      </c>
      <c r="J450" s="50">
        <f>J451+J454+J456+J458</f>
        <v>182.984</v>
      </c>
      <c r="K450" s="50">
        <f>K451+K454+K456+K458</f>
        <v>37.141999999999996</v>
      </c>
      <c r="L450" s="65"/>
      <c r="M450" s="65"/>
    </row>
    <row r="451" spans="1:13" ht="40.5" customHeight="1">
      <c r="A451" s="27" t="s">
        <v>257</v>
      </c>
      <c r="B451" s="28" t="s">
        <v>94</v>
      </c>
      <c r="C451" s="28" t="s">
        <v>143</v>
      </c>
      <c r="D451" s="28" t="s">
        <v>260</v>
      </c>
      <c r="E451" s="28" t="s">
        <v>116</v>
      </c>
      <c r="F451" s="28"/>
      <c r="G451" s="51">
        <f t="shared" si="31"/>
        <v>137</v>
      </c>
      <c r="H451" s="51">
        <f>H453+H452</f>
        <v>33</v>
      </c>
      <c r="I451" s="51">
        <f>I453+I452</f>
        <v>33.874</v>
      </c>
      <c r="J451" s="51">
        <f>J453+J452</f>
        <v>32.984</v>
      </c>
      <c r="K451" s="51">
        <f>K453+K452</f>
        <v>37.141999999999996</v>
      </c>
      <c r="L451" s="65"/>
      <c r="M451" s="65"/>
    </row>
    <row r="452" spans="1:13" ht="15" customHeight="1">
      <c r="A452" s="2" t="s">
        <v>32</v>
      </c>
      <c r="B452" s="13" t="s">
        <v>94</v>
      </c>
      <c r="C452" s="13" t="s">
        <v>143</v>
      </c>
      <c r="D452" s="13" t="s">
        <v>260</v>
      </c>
      <c r="E452" s="13" t="s">
        <v>115</v>
      </c>
      <c r="F452" s="13" t="s">
        <v>54</v>
      </c>
      <c r="G452" s="43">
        <f>H452+I452+J452+K452</f>
        <v>6.6049999999999995</v>
      </c>
      <c r="H452" s="51">
        <v>0</v>
      </c>
      <c r="I452" s="51">
        <v>2.296</v>
      </c>
      <c r="J452" s="51">
        <v>2.296</v>
      </c>
      <c r="K452" s="51">
        <v>2.013</v>
      </c>
      <c r="L452" s="65"/>
      <c r="M452" s="65"/>
    </row>
    <row r="453" spans="1:13" ht="12.75" customHeight="1">
      <c r="A453" s="3" t="s">
        <v>33</v>
      </c>
      <c r="B453" s="13" t="s">
        <v>94</v>
      </c>
      <c r="C453" s="13" t="s">
        <v>143</v>
      </c>
      <c r="D453" s="13" t="s">
        <v>260</v>
      </c>
      <c r="E453" s="13" t="s">
        <v>115</v>
      </c>
      <c r="F453" s="13" t="s">
        <v>55</v>
      </c>
      <c r="G453" s="43">
        <f t="shared" si="31"/>
        <v>130.395</v>
      </c>
      <c r="H453" s="51">
        <v>33</v>
      </c>
      <c r="I453" s="51">
        <v>31.578</v>
      </c>
      <c r="J453" s="51">
        <v>30.688</v>
      </c>
      <c r="K453" s="51">
        <v>35.129</v>
      </c>
      <c r="L453" s="65"/>
      <c r="M453" s="65"/>
    </row>
    <row r="454" spans="1:13" ht="12.75" customHeight="1">
      <c r="A454" s="27" t="s">
        <v>261</v>
      </c>
      <c r="B454" s="28" t="s">
        <v>94</v>
      </c>
      <c r="C454" s="28" t="s">
        <v>143</v>
      </c>
      <c r="D454" s="28" t="s">
        <v>262</v>
      </c>
      <c r="E454" s="28" t="s">
        <v>115</v>
      </c>
      <c r="F454" s="28"/>
      <c r="G454" s="51">
        <f t="shared" si="31"/>
        <v>50</v>
      </c>
      <c r="H454" s="51">
        <f>H455</f>
        <v>0</v>
      </c>
      <c r="I454" s="51">
        <f>I455</f>
        <v>0</v>
      </c>
      <c r="J454" s="51">
        <f>J455</f>
        <v>50</v>
      </c>
      <c r="K454" s="51">
        <f>K455</f>
        <v>0</v>
      </c>
      <c r="L454" s="65"/>
      <c r="M454" s="65"/>
    </row>
    <row r="455" spans="1:13" ht="13.5" customHeight="1">
      <c r="A455" s="3" t="s">
        <v>36</v>
      </c>
      <c r="B455" s="13" t="s">
        <v>94</v>
      </c>
      <c r="C455" s="13" t="s">
        <v>143</v>
      </c>
      <c r="D455" s="13" t="s">
        <v>262</v>
      </c>
      <c r="E455" s="13" t="s">
        <v>115</v>
      </c>
      <c r="F455" s="13" t="s">
        <v>58</v>
      </c>
      <c r="G455" s="43">
        <f t="shared" si="31"/>
        <v>50</v>
      </c>
      <c r="H455" s="43">
        <v>0</v>
      </c>
      <c r="I455" s="43">
        <v>0</v>
      </c>
      <c r="J455" s="43">
        <v>50</v>
      </c>
      <c r="K455" s="43">
        <v>0</v>
      </c>
      <c r="L455" s="65"/>
      <c r="M455" s="70"/>
    </row>
    <row r="456" spans="1:13" ht="25.5" customHeight="1" hidden="1">
      <c r="A456" s="27" t="s">
        <v>264</v>
      </c>
      <c r="B456" s="28" t="s">
        <v>94</v>
      </c>
      <c r="C456" s="28" t="s">
        <v>143</v>
      </c>
      <c r="D456" s="28" t="s">
        <v>263</v>
      </c>
      <c r="E456" s="28" t="s">
        <v>116</v>
      </c>
      <c r="F456" s="28"/>
      <c r="G456" s="51">
        <f t="shared" si="31"/>
        <v>0</v>
      </c>
      <c r="H456" s="51">
        <f>H457</f>
        <v>0</v>
      </c>
      <c r="I456" s="51">
        <f>I457</f>
        <v>0</v>
      </c>
      <c r="J456" s="51">
        <f>J457</f>
        <v>0</v>
      </c>
      <c r="K456" s="51">
        <f>K457</f>
        <v>0</v>
      </c>
      <c r="L456" s="65"/>
      <c r="M456" s="70"/>
    </row>
    <row r="457" spans="1:13" ht="13.5" customHeight="1" hidden="1">
      <c r="A457" s="3" t="s">
        <v>36</v>
      </c>
      <c r="B457" s="13" t="s">
        <v>94</v>
      </c>
      <c r="C457" s="13" t="s">
        <v>143</v>
      </c>
      <c r="D457" s="13" t="s">
        <v>263</v>
      </c>
      <c r="E457" s="13" t="s">
        <v>115</v>
      </c>
      <c r="F457" s="13" t="s">
        <v>58</v>
      </c>
      <c r="G457" s="43">
        <f t="shared" si="31"/>
        <v>0</v>
      </c>
      <c r="H457" s="43">
        <v>0</v>
      </c>
      <c r="I457" s="43">
        <v>0</v>
      </c>
      <c r="J457" s="43">
        <v>0</v>
      </c>
      <c r="K457" s="43">
        <f>50-50</f>
        <v>0</v>
      </c>
      <c r="L457" s="65"/>
      <c r="M457" s="70"/>
    </row>
    <row r="458" spans="1:13" ht="15.75" customHeight="1">
      <c r="A458" s="27" t="s">
        <v>300</v>
      </c>
      <c r="B458" s="28" t="s">
        <v>94</v>
      </c>
      <c r="C458" s="28" t="s">
        <v>143</v>
      </c>
      <c r="D458" s="28" t="s">
        <v>301</v>
      </c>
      <c r="E458" s="28" t="s">
        <v>116</v>
      </c>
      <c r="F458" s="28"/>
      <c r="G458" s="51">
        <f>H458+I458+J458+K458</f>
        <v>100</v>
      </c>
      <c r="H458" s="51">
        <f>H459</f>
        <v>0</v>
      </c>
      <c r="I458" s="51">
        <f>I459</f>
        <v>0</v>
      </c>
      <c r="J458" s="51">
        <f>J459</f>
        <v>100</v>
      </c>
      <c r="K458" s="51">
        <f>K459</f>
        <v>0</v>
      </c>
      <c r="L458" s="65"/>
      <c r="M458" s="70"/>
    </row>
    <row r="459" spans="1:13" ht="13.5" customHeight="1">
      <c r="A459" s="3" t="s">
        <v>149</v>
      </c>
      <c r="B459" s="13" t="s">
        <v>94</v>
      </c>
      <c r="C459" s="13" t="s">
        <v>143</v>
      </c>
      <c r="D459" s="13" t="s">
        <v>301</v>
      </c>
      <c r="E459" s="13" t="s">
        <v>115</v>
      </c>
      <c r="F459" s="13" t="s">
        <v>53</v>
      </c>
      <c r="G459" s="43">
        <f>H459+I459+J459+K459</f>
        <v>100</v>
      </c>
      <c r="H459" s="43">
        <v>0</v>
      </c>
      <c r="I459" s="43">
        <v>0</v>
      </c>
      <c r="J459" s="43">
        <v>100</v>
      </c>
      <c r="K459" s="43">
        <v>0</v>
      </c>
      <c r="L459" s="65"/>
      <c r="M459" s="70"/>
    </row>
    <row r="460" spans="1:13" ht="39" customHeight="1">
      <c r="A460" s="40" t="s">
        <v>371</v>
      </c>
      <c r="B460" s="39">
        <v>708</v>
      </c>
      <c r="C460" s="38"/>
      <c r="D460" s="13"/>
      <c r="E460" s="13"/>
      <c r="F460" s="22"/>
      <c r="G460" s="43"/>
      <c r="H460" s="43"/>
      <c r="I460" s="43"/>
      <c r="J460" s="43"/>
      <c r="K460" s="43"/>
      <c r="L460" s="74"/>
      <c r="M460" s="70"/>
    </row>
    <row r="461" spans="1:13" ht="13.5" customHeight="1">
      <c r="A461" s="12" t="s">
        <v>372</v>
      </c>
      <c r="B461" s="11">
        <v>708</v>
      </c>
      <c r="C461" s="14" t="s">
        <v>373</v>
      </c>
      <c r="D461" s="14" t="s">
        <v>165</v>
      </c>
      <c r="E461" s="14" t="s">
        <v>151</v>
      </c>
      <c r="F461" s="14"/>
      <c r="G461" s="50">
        <f>H461+I461+J461+K461</f>
        <v>100</v>
      </c>
      <c r="H461" s="50">
        <f>H462</f>
        <v>0</v>
      </c>
      <c r="I461" s="50">
        <f>I462</f>
        <v>0</v>
      </c>
      <c r="J461" s="50">
        <f>J462</f>
        <v>100</v>
      </c>
      <c r="K461" s="50">
        <f>K462</f>
        <v>0</v>
      </c>
      <c r="L461" s="75"/>
      <c r="M461" s="70"/>
    </row>
    <row r="462" spans="1:13" ht="13.5" customHeight="1">
      <c r="A462" s="3" t="s">
        <v>33</v>
      </c>
      <c r="B462" s="2">
        <v>708</v>
      </c>
      <c r="C462" s="13" t="s">
        <v>373</v>
      </c>
      <c r="D462" s="13" t="s">
        <v>165</v>
      </c>
      <c r="E462" s="13" t="s">
        <v>374</v>
      </c>
      <c r="F462" s="13" t="s">
        <v>55</v>
      </c>
      <c r="G462" s="43">
        <f>H462+I462+J462+K462</f>
        <v>100</v>
      </c>
      <c r="H462" s="43">
        <v>0</v>
      </c>
      <c r="I462" s="43">
        <v>0</v>
      </c>
      <c r="J462" s="43">
        <v>100</v>
      </c>
      <c r="K462" s="43">
        <v>0</v>
      </c>
      <c r="L462" s="74"/>
      <c r="M462" s="70"/>
    </row>
    <row r="463" spans="1:13" ht="21.75" customHeight="1">
      <c r="A463" s="12" t="s">
        <v>88</v>
      </c>
      <c r="B463" s="13"/>
      <c r="C463" s="13"/>
      <c r="D463" s="13"/>
      <c r="E463" s="13"/>
      <c r="F463" s="13"/>
      <c r="G463" s="43"/>
      <c r="H463" s="43"/>
      <c r="I463" s="43"/>
      <c r="J463" s="43"/>
      <c r="K463" s="43"/>
      <c r="L463" s="67"/>
      <c r="M463" s="67"/>
    </row>
    <row r="464" spans="1:13" ht="15.75" customHeight="1">
      <c r="A464" s="3"/>
      <c r="B464" s="14"/>
      <c r="C464" s="14"/>
      <c r="D464" s="14"/>
      <c r="E464" s="14"/>
      <c r="F464" s="14"/>
      <c r="G464" s="50">
        <f>H464+I464+J464+K464</f>
        <v>66215.60479000001</v>
      </c>
      <c r="H464" s="50">
        <f>H465+H469+H491+H493+H494+H495+H496+H497+H492</f>
        <v>11474.723130000002</v>
      </c>
      <c r="I464" s="50">
        <f>I465+I469+I491+I493+I494+I495+I496+I497+I492</f>
        <v>14294.15624</v>
      </c>
      <c r="J464" s="50">
        <f>J465+J469+J491+J493+J494+J495+J496+J497+J492</f>
        <v>18230.671450000005</v>
      </c>
      <c r="K464" s="50">
        <f>K465+K469+K491+K493+K494+K495+K496+K497+K492</f>
        <v>22216.053970000004</v>
      </c>
      <c r="L464" s="65"/>
      <c r="M464" s="65"/>
    </row>
    <row r="465" spans="1:13" ht="15" customHeight="1">
      <c r="A465" s="3" t="s">
        <v>17</v>
      </c>
      <c r="B465" s="13"/>
      <c r="C465" s="13"/>
      <c r="D465" s="13"/>
      <c r="E465" s="13"/>
      <c r="F465" s="13" t="s">
        <v>43</v>
      </c>
      <c r="G465" s="43">
        <f aca="true" t="shared" si="33" ref="G465:G470">H465+I465+J465+K465</f>
        <v>28643.15047</v>
      </c>
      <c r="H465" s="43">
        <f>H466+H468+H467</f>
        <v>6859.93511</v>
      </c>
      <c r="I465" s="43">
        <f>I466+I468+I467</f>
        <v>7867.378089999999</v>
      </c>
      <c r="J465" s="43">
        <f>J466+J467+J468</f>
        <v>6427.88137</v>
      </c>
      <c r="K465" s="43">
        <f>K466+K467+K468</f>
        <v>7487.955900000001</v>
      </c>
      <c r="L465" s="67"/>
      <c r="M465" s="67"/>
    </row>
    <row r="466" spans="1:13" ht="15.75" customHeight="1">
      <c r="A466" s="2" t="s">
        <v>18</v>
      </c>
      <c r="B466" s="13"/>
      <c r="C466" s="13"/>
      <c r="D466" s="13"/>
      <c r="E466" s="13"/>
      <c r="F466" s="13" t="s">
        <v>44</v>
      </c>
      <c r="G466" s="43">
        <f>H466+I466+J466+K466</f>
        <v>22051.53181</v>
      </c>
      <c r="H466" s="43">
        <f>H426+H284+H191+H141+H20</f>
        <v>5274.32055</v>
      </c>
      <c r="I466" s="43">
        <f>I426+I284+I191+I141+I20</f>
        <v>6056.468219999999</v>
      </c>
      <c r="J466" s="43">
        <f>J426+J284+J191+J141+J20</f>
        <v>4950.50144</v>
      </c>
      <c r="K466" s="43">
        <f>K426+K284+K191+K141+K20</f>
        <v>5770.241600000001</v>
      </c>
      <c r="L466" s="67"/>
      <c r="M466" s="67"/>
    </row>
    <row r="467" spans="1:13" ht="15.75" customHeight="1">
      <c r="A467" s="2" t="s">
        <v>19</v>
      </c>
      <c r="B467" s="13"/>
      <c r="C467" s="13"/>
      <c r="D467" s="13"/>
      <c r="E467" s="13"/>
      <c r="F467" s="13" t="s">
        <v>45</v>
      </c>
      <c r="G467" s="43">
        <f t="shared" si="33"/>
        <v>0</v>
      </c>
      <c r="H467" s="43">
        <f>H21</f>
        <v>0</v>
      </c>
      <c r="I467" s="43">
        <f>I21</f>
        <v>0</v>
      </c>
      <c r="J467" s="43">
        <f>J21</f>
        <v>0</v>
      </c>
      <c r="K467" s="43">
        <f>K192+K21</f>
        <v>0</v>
      </c>
      <c r="L467" s="67"/>
      <c r="M467" s="67"/>
    </row>
    <row r="468" spans="1:13" ht="15.75" customHeight="1">
      <c r="A468" s="2" t="s">
        <v>20</v>
      </c>
      <c r="B468" s="13"/>
      <c r="C468" s="13"/>
      <c r="D468" s="13"/>
      <c r="E468" s="13"/>
      <c r="F468" s="13" t="s">
        <v>46</v>
      </c>
      <c r="G468" s="43">
        <f t="shared" si="33"/>
        <v>6591.61866</v>
      </c>
      <c r="H468" s="43">
        <f>H428+H286+H193+H143+H22</f>
        <v>1585.61456</v>
      </c>
      <c r="I468" s="43">
        <f>I428+I286+I193+I143+I22</f>
        <v>1810.9098700000002</v>
      </c>
      <c r="J468" s="43">
        <f>J428+J286+J193+J143+J22</f>
        <v>1477.37993</v>
      </c>
      <c r="K468" s="43">
        <f>K428+K286+K193+K143+K22</f>
        <v>1717.7143</v>
      </c>
      <c r="L468" s="67"/>
      <c r="M468" s="67"/>
    </row>
    <row r="469" spans="1:13" ht="15.75" customHeight="1">
      <c r="A469" s="2" t="s">
        <v>21</v>
      </c>
      <c r="B469" s="13"/>
      <c r="C469" s="13"/>
      <c r="D469" s="13"/>
      <c r="E469" s="13"/>
      <c r="F469" s="13" t="s">
        <v>49</v>
      </c>
      <c r="G469" s="43">
        <f t="shared" si="33"/>
        <v>30061.807570000004</v>
      </c>
      <c r="H469" s="43">
        <f>H470+H471+H472+H478+H486</f>
        <v>3130.91985</v>
      </c>
      <c r="I469" s="43">
        <f>I470+I471+I472+I478+I486</f>
        <v>3584.1304199999995</v>
      </c>
      <c r="J469" s="43">
        <f>J470+J471+J472+J478+J486</f>
        <v>10498.554470000001</v>
      </c>
      <c r="K469" s="43">
        <f>K470+K471+K472+K478+K486</f>
        <v>12848.20283</v>
      </c>
      <c r="L469" s="67"/>
      <c r="M469" s="67"/>
    </row>
    <row r="470" spans="1:13" ht="15.75" customHeight="1">
      <c r="A470" s="2" t="s">
        <v>22</v>
      </c>
      <c r="B470" s="13"/>
      <c r="C470" s="13"/>
      <c r="D470" s="13"/>
      <c r="E470" s="13"/>
      <c r="F470" s="13" t="s">
        <v>50</v>
      </c>
      <c r="G470" s="43">
        <f t="shared" si="33"/>
        <v>439.33656</v>
      </c>
      <c r="H470" s="43">
        <f>H288++H195+H24</f>
        <v>105.26444</v>
      </c>
      <c r="I470" s="43">
        <f>I288++I195+I24</f>
        <v>88.08167</v>
      </c>
      <c r="J470" s="43">
        <f>J288++J195+J24</f>
        <v>87.22337</v>
      </c>
      <c r="K470" s="43">
        <f>K288++K195+K24</f>
        <v>158.76708000000002</v>
      </c>
      <c r="L470" s="67"/>
      <c r="M470" s="67"/>
    </row>
    <row r="471" spans="1:13" ht="15.75" customHeight="1">
      <c r="A471" s="2" t="s">
        <v>23</v>
      </c>
      <c r="B471" s="13"/>
      <c r="C471" s="13"/>
      <c r="D471" s="13"/>
      <c r="E471" s="13"/>
      <c r="F471" s="13" t="s">
        <v>51</v>
      </c>
      <c r="G471" s="43">
        <f>H471+I471+J471+K471</f>
        <v>81.37</v>
      </c>
      <c r="H471" s="43">
        <f>H431+H196+H170+H445</f>
        <v>0</v>
      </c>
      <c r="I471" s="43">
        <f>I431+I196+I170+I445</f>
        <v>65.37</v>
      </c>
      <c r="J471" s="43">
        <f>J431+J196+J170+J445</f>
        <v>16</v>
      </c>
      <c r="K471" s="43">
        <f>K431+K196+K170+K445</f>
        <v>0</v>
      </c>
      <c r="L471" s="67"/>
      <c r="M471" s="67"/>
    </row>
    <row r="472" spans="1:13" ht="15.75" customHeight="1">
      <c r="A472" s="2" t="s">
        <v>24</v>
      </c>
      <c r="B472" s="13"/>
      <c r="C472" s="13"/>
      <c r="D472" s="13"/>
      <c r="E472" s="13"/>
      <c r="F472" s="13" t="s">
        <v>52</v>
      </c>
      <c r="G472" s="43">
        <f>H472+I472+K472+J472</f>
        <v>6102.192679999999</v>
      </c>
      <c r="H472" s="43">
        <f>H474+H475+H476+H477</f>
        <v>1989.56109</v>
      </c>
      <c r="I472" s="43">
        <f>I474+I475+I476+I477</f>
        <v>1105.89944</v>
      </c>
      <c r="J472" s="43">
        <f>J474+J475+J476+J477</f>
        <v>701.68654</v>
      </c>
      <c r="K472" s="43">
        <f>K474+K475+K476+K477</f>
        <v>2305.04561</v>
      </c>
      <c r="L472" s="67"/>
      <c r="M472" s="67"/>
    </row>
    <row r="473" spans="1:13" ht="12.75" customHeight="1">
      <c r="A473" s="2" t="s">
        <v>25</v>
      </c>
      <c r="B473" s="13"/>
      <c r="C473" s="13"/>
      <c r="D473" s="13"/>
      <c r="E473" s="13"/>
      <c r="F473" s="13"/>
      <c r="G473" s="43"/>
      <c r="H473" s="43"/>
      <c r="I473" s="43"/>
      <c r="J473" s="43"/>
      <c r="K473" s="43"/>
      <c r="L473" s="67"/>
      <c r="M473" s="67"/>
    </row>
    <row r="474" spans="1:13" ht="15.75" customHeight="1">
      <c r="A474" s="2" t="s">
        <v>26</v>
      </c>
      <c r="B474" s="13"/>
      <c r="C474" s="13"/>
      <c r="D474" s="13"/>
      <c r="E474" s="13"/>
      <c r="F474" s="13" t="s">
        <v>52</v>
      </c>
      <c r="G474" s="43">
        <f>H474+I474+J474+K474</f>
        <v>1434.35972</v>
      </c>
      <c r="H474" s="43">
        <f aca="true" t="shared" si="34" ref="H474:K476">H434+H292+H199+H28</f>
        <v>515.591</v>
      </c>
      <c r="I474" s="43">
        <f t="shared" si="34"/>
        <v>339.58267</v>
      </c>
      <c r="J474" s="43">
        <f t="shared" si="34"/>
        <v>0</v>
      </c>
      <c r="K474" s="43">
        <f t="shared" si="34"/>
        <v>579.18605</v>
      </c>
      <c r="L474" s="67"/>
      <c r="M474" s="67"/>
    </row>
    <row r="475" spans="1:13" ht="14.25" customHeight="1">
      <c r="A475" s="2" t="s">
        <v>27</v>
      </c>
      <c r="B475" s="13"/>
      <c r="C475" s="13"/>
      <c r="D475" s="13"/>
      <c r="E475" s="13"/>
      <c r="F475" s="13" t="s">
        <v>52</v>
      </c>
      <c r="G475" s="43">
        <f>H475+I475+J475+K475</f>
        <v>4609.15085</v>
      </c>
      <c r="H475" s="43">
        <f t="shared" si="34"/>
        <v>1463.64286</v>
      </c>
      <c r="I475" s="43">
        <f t="shared" si="34"/>
        <v>751.45877</v>
      </c>
      <c r="J475" s="43">
        <f t="shared" si="34"/>
        <v>685.73694</v>
      </c>
      <c r="K475" s="43">
        <f t="shared" si="34"/>
        <v>1708.31228</v>
      </c>
      <c r="L475" s="67"/>
      <c r="M475" s="67"/>
    </row>
    <row r="476" spans="1:13" ht="14.25" customHeight="1">
      <c r="A476" s="2" t="s">
        <v>28</v>
      </c>
      <c r="B476" s="13"/>
      <c r="C476" s="13"/>
      <c r="D476" s="13"/>
      <c r="E476" s="13"/>
      <c r="F476" s="13" t="s">
        <v>52</v>
      </c>
      <c r="G476" s="43">
        <f>H476+I476+J476+K476</f>
        <v>57.87538</v>
      </c>
      <c r="H476" s="43">
        <f t="shared" si="34"/>
        <v>10.327229999999998</v>
      </c>
      <c r="I476" s="43">
        <f t="shared" si="34"/>
        <v>14.858</v>
      </c>
      <c r="J476" s="43">
        <f t="shared" si="34"/>
        <v>15.142870000000002</v>
      </c>
      <c r="K476" s="43">
        <f t="shared" si="34"/>
        <v>17.54728</v>
      </c>
      <c r="L476" s="67"/>
      <c r="M476" s="67"/>
    </row>
    <row r="477" spans="1:13" ht="14.25" customHeight="1">
      <c r="A477" s="2" t="s">
        <v>303</v>
      </c>
      <c r="B477" s="13"/>
      <c r="C477" s="13"/>
      <c r="D477" s="13"/>
      <c r="E477" s="13"/>
      <c r="F477" s="13" t="s">
        <v>52</v>
      </c>
      <c r="G477" s="43">
        <f>H477+I477+J477+K477</f>
        <v>0.80673</v>
      </c>
      <c r="H477" s="43">
        <f>H31</f>
        <v>0</v>
      </c>
      <c r="I477" s="43">
        <f>I31</f>
        <v>0</v>
      </c>
      <c r="J477" s="43">
        <f>J31</f>
        <v>0.80673</v>
      </c>
      <c r="K477" s="43">
        <f>K31</f>
        <v>0</v>
      </c>
      <c r="L477" s="67"/>
      <c r="M477" s="67"/>
    </row>
    <row r="478" spans="1:13" ht="15.75" customHeight="1">
      <c r="A478" s="2" t="s">
        <v>29</v>
      </c>
      <c r="B478" s="13"/>
      <c r="C478" s="13"/>
      <c r="D478" s="13"/>
      <c r="E478" s="13"/>
      <c r="F478" s="13" t="s">
        <v>53</v>
      </c>
      <c r="G478" s="43">
        <f>H478+I478+J478+K478</f>
        <v>20732.13839</v>
      </c>
      <c r="H478" s="43">
        <f>H480+H481+H482+H484+H485+H483</f>
        <v>845.9873200000001</v>
      </c>
      <c r="I478" s="43">
        <f>I480+I481+I482+I484+I485+I483</f>
        <v>1719.1676799999998</v>
      </c>
      <c r="J478" s="43">
        <f>J480+J481+J482+J484+J485+J483</f>
        <v>9183.24977</v>
      </c>
      <c r="K478" s="43">
        <f>K480+K481+K482+K484+K485+K483</f>
        <v>8983.733619999999</v>
      </c>
      <c r="L478" s="67"/>
      <c r="M478" s="67"/>
    </row>
    <row r="479" spans="1:13" ht="12.75" customHeight="1" hidden="1">
      <c r="A479" s="2" t="s">
        <v>25</v>
      </c>
      <c r="B479" s="13"/>
      <c r="C479" s="13"/>
      <c r="D479" s="13"/>
      <c r="E479" s="13"/>
      <c r="F479" s="13"/>
      <c r="G479" s="43"/>
      <c r="H479" s="43"/>
      <c r="I479" s="43"/>
      <c r="J479" s="43"/>
      <c r="K479" s="43"/>
      <c r="L479" s="67"/>
      <c r="M479" s="67"/>
    </row>
    <row r="480" spans="1:13" ht="15.75" customHeight="1">
      <c r="A480" s="2" t="s">
        <v>302</v>
      </c>
      <c r="B480" s="13"/>
      <c r="C480" s="13"/>
      <c r="D480" s="13"/>
      <c r="E480" s="13"/>
      <c r="F480" s="13" t="s">
        <v>53</v>
      </c>
      <c r="G480" s="43">
        <f aca="true" t="shared" si="35" ref="G480:G486">H480+I480+J480+K480</f>
        <v>689.12642</v>
      </c>
      <c r="H480" s="43">
        <f>H439+H297+H204+H459+H180</f>
        <v>38.95092</v>
      </c>
      <c r="I480" s="43">
        <f>I439+I297+I204+I459+I180</f>
        <v>56.48274</v>
      </c>
      <c r="J480" s="43">
        <f>J439+J297+J204+J459+J180</f>
        <v>399.41746</v>
      </c>
      <c r="K480" s="43">
        <f>K439+K297+K204+K459+K180</f>
        <v>194.27530000000002</v>
      </c>
      <c r="L480" s="67"/>
      <c r="M480" s="67"/>
    </row>
    <row r="481" spans="1:13" ht="15.75" customHeight="1" hidden="1">
      <c r="A481" s="2" t="s">
        <v>76</v>
      </c>
      <c r="B481" s="13"/>
      <c r="C481" s="13"/>
      <c r="D481" s="13"/>
      <c r="E481" s="13"/>
      <c r="F481" s="13" t="s">
        <v>53</v>
      </c>
      <c r="G481" s="43">
        <f t="shared" si="35"/>
        <v>0</v>
      </c>
      <c r="H481" s="43"/>
      <c r="I481" s="43"/>
      <c r="J481" s="43"/>
      <c r="K481" s="43"/>
      <c r="L481" s="67"/>
      <c r="M481" s="67"/>
    </row>
    <row r="482" spans="1:13" ht="15.75" customHeight="1" hidden="1">
      <c r="A482" s="2" t="s">
        <v>31</v>
      </c>
      <c r="B482" s="13"/>
      <c r="C482" s="13"/>
      <c r="D482" s="13"/>
      <c r="E482" s="13"/>
      <c r="F482" s="13" t="s">
        <v>53</v>
      </c>
      <c r="G482" s="43">
        <f>H482+I482+J482+K482</f>
        <v>0</v>
      </c>
      <c r="H482" s="43">
        <f>H299+H205</f>
        <v>0</v>
      </c>
      <c r="I482" s="43">
        <f>I299+I205</f>
        <v>0</v>
      </c>
      <c r="J482" s="43">
        <f>J299+J205</f>
        <v>0</v>
      </c>
      <c r="K482" s="43">
        <f>K299+K205</f>
        <v>0</v>
      </c>
      <c r="L482" s="67"/>
      <c r="M482" s="67"/>
    </row>
    <row r="483" spans="1:13" ht="15.75" customHeight="1" hidden="1">
      <c r="A483" s="2" t="s">
        <v>106</v>
      </c>
      <c r="B483" s="13"/>
      <c r="C483" s="13"/>
      <c r="D483" s="13"/>
      <c r="E483" s="13"/>
      <c r="F483" s="13" t="s">
        <v>53</v>
      </c>
      <c r="G483" s="43">
        <f>H483+I483+J483+K483</f>
        <v>0</v>
      </c>
      <c r="H483" s="43">
        <f>H206</f>
        <v>0</v>
      </c>
      <c r="I483" s="43">
        <f>I206</f>
        <v>0</v>
      </c>
      <c r="J483" s="43">
        <f>J206</f>
        <v>0</v>
      </c>
      <c r="K483" s="43">
        <f>K206</f>
        <v>0</v>
      </c>
      <c r="L483" s="67"/>
      <c r="M483" s="67"/>
    </row>
    <row r="484" spans="1:13" ht="15.75" customHeight="1" hidden="1">
      <c r="A484" s="2" t="s">
        <v>77</v>
      </c>
      <c r="B484" s="13"/>
      <c r="C484" s="13"/>
      <c r="D484" s="13"/>
      <c r="E484" s="13"/>
      <c r="F484" s="13" t="s">
        <v>53</v>
      </c>
      <c r="G484" s="43">
        <f t="shared" si="35"/>
        <v>0</v>
      </c>
      <c r="H484" s="43"/>
      <c r="I484" s="43">
        <f>I205</f>
        <v>0</v>
      </c>
      <c r="J484" s="43"/>
      <c r="K484" s="43"/>
      <c r="L484" s="67"/>
      <c r="M484" s="67"/>
    </row>
    <row r="485" spans="1:13" ht="15.75" customHeight="1">
      <c r="A485" s="2" t="s">
        <v>89</v>
      </c>
      <c r="B485" s="13"/>
      <c r="C485" s="13"/>
      <c r="D485" s="13"/>
      <c r="E485" s="13"/>
      <c r="F485" s="13" t="s">
        <v>53</v>
      </c>
      <c r="G485" s="43">
        <f t="shared" si="35"/>
        <v>20043.01197</v>
      </c>
      <c r="H485" s="43">
        <f>H207+H162+H183+H32+H275+H168+H178</f>
        <v>807.0364000000001</v>
      </c>
      <c r="I485" s="43">
        <f>I207+I162+I183+I32+I275+I168+I178</f>
        <v>1662.6849399999999</v>
      </c>
      <c r="J485" s="43">
        <f>J207+J162+J183+J32+J275+J168+J178</f>
        <v>8783.83231</v>
      </c>
      <c r="K485" s="43">
        <f>K207+K162+K183+K32+K275+K168+K178</f>
        <v>8789.45832</v>
      </c>
      <c r="L485" s="67"/>
      <c r="M485" s="67"/>
    </row>
    <row r="486" spans="1:13" ht="14.25" customHeight="1">
      <c r="A486" s="2" t="s">
        <v>32</v>
      </c>
      <c r="B486" s="13"/>
      <c r="C486" s="13"/>
      <c r="D486" s="13"/>
      <c r="E486" s="13"/>
      <c r="F486" s="13" t="s">
        <v>54</v>
      </c>
      <c r="G486" s="43">
        <f t="shared" si="35"/>
        <v>2706.76994</v>
      </c>
      <c r="H486" s="43">
        <f>H488+H489+H490</f>
        <v>190.10699999999997</v>
      </c>
      <c r="I486" s="43">
        <f>I489+I490+I488</f>
        <v>605.6116300000001</v>
      </c>
      <c r="J486" s="43">
        <f>J488+J489+J490</f>
        <v>510.39479</v>
      </c>
      <c r="K486" s="43">
        <f>K488+K489+K490</f>
        <v>1400.65652</v>
      </c>
      <c r="L486" s="67"/>
      <c r="M486" s="67"/>
    </row>
    <row r="487" spans="1:13" ht="15.75" customHeight="1" hidden="1">
      <c r="A487" s="2" t="s">
        <v>25</v>
      </c>
      <c r="B487" s="13"/>
      <c r="C487" s="13"/>
      <c r="D487" s="13"/>
      <c r="E487" s="13"/>
      <c r="F487" s="13"/>
      <c r="G487" s="43"/>
      <c r="H487" s="43"/>
      <c r="I487" s="43"/>
      <c r="J487" s="43"/>
      <c r="K487" s="43"/>
      <c r="L487" s="67"/>
      <c r="M487" s="67"/>
    </row>
    <row r="488" spans="1:13" ht="15.75" customHeight="1">
      <c r="A488" s="2" t="s">
        <v>81</v>
      </c>
      <c r="B488" s="13"/>
      <c r="C488" s="13"/>
      <c r="D488" s="13"/>
      <c r="E488" s="13"/>
      <c r="F488" s="13" t="s">
        <v>54</v>
      </c>
      <c r="G488" s="43">
        <f>H488+I488+J488+K488</f>
        <v>2706.76994</v>
      </c>
      <c r="H488" s="43">
        <f>H441+H302+H210+H33+H164+H417+H166+H172+H174+H176+H447+H158+H452</f>
        <v>190.10699999999997</v>
      </c>
      <c r="I488" s="43">
        <f>I441+I302+I210+I33+I164+I417+I166+I172+I174+I176+I447+I158+I452</f>
        <v>605.6116300000001</v>
      </c>
      <c r="J488" s="43">
        <f>J441+J302+J210+J33+J164+J417+J166+J172+J174+J176+J447+J158+J452</f>
        <v>510.39479</v>
      </c>
      <c r="K488" s="43">
        <f>K441+K302+K210+K33+K164+K417+K166+K172+K174+K176+K447+K158+K452</f>
        <v>1400.65652</v>
      </c>
      <c r="L488" s="67"/>
      <c r="M488" s="67"/>
    </row>
    <row r="489" spans="1:13" ht="15.75" customHeight="1" hidden="1">
      <c r="A489" s="2" t="s">
        <v>79</v>
      </c>
      <c r="B489" s="13"/>
      <c r="C489" s="13"/>
      <c r="D489" s="13"/>
      <c r="E489" s="13"/>
      <c r="F489" s="13" t="s">
        <v>54</v>
      </c>
      <c r="G489" s="43">
        <f>H489+I489+J489+K489</f>
        <v>0</v>
      </c>
      <c r="H489" s="43">
        <f>H211</f>
        <v>0</v>
      </c>
      <c r="I489" s="43">
        <f>I211</f>
        <v>0</v>
      </c>
      <c r="J489" s="43">
        <f>J211</f>
        <v>0</v>
      </c>
      <c r="K489" s="43">
        <f>K211</f>
        <v>0</v>
      </c>
      <c r="L489" s="67"/>
      <c r="M489" s="67"/>
    </row>
    <row r="490" spans="1:13" ht="14.25" customHeight="1" hidden="1">
      <c r="A490" s="2" t="s">
        <v>78</v>
      </c>
      <c r="B490" s="13"/>
      <c r="C490" s="13"/>
      <c r="D490" s="13"/>
      <c r="E490" s="13"/>
      <c r="F490" s="13" t="s">
        <v>54</v>
      </c>
      <c r="G490" s="43">
        <f>H490+I490+J490+K490</f>
        <v>0</v>
      </c>
      <c r="H490" s="43"/>
      <c r="I490" s="43"/>
      <c r="J490" s="43"/>
      <c r="K490" s="43"/>
      <c r="L490" s="67"/>
      <c r="M490" s="67"/>
    </row>
    <row r="491" spans="1:13" ht="13.5" customHeight="1">
      <c r="A491" s="3" t="s">
        <v>87</v>
      </c>
      <c r="B491" s="13"/>
      <c r="C491" s="13"/>
      <c r="D491" s="13"/>
      <c r="E491" s="13"/>
      <c r="F491" s="13" t="s">
        <v>86</v>
      </c>
      <c r="G491" s="43">
        <f aca="true" t="shared" si="36" ref="G491:G498">H491+I491+J491+K491</f>
        <v>1586.12</v>
      </c>
      <c r="H491" s="43">
        <f>H151+H407+H236+H188+H411++H153</f>
        <v>203.2</v>
      </c>
      <c r="I491" s="43">
        <f>I151+I407+I236+I188+I411++I153</f>
        <v>664.0379999999999</v>
      </c>
      <c r="J491" s="43">
        <f>J151+J407+J236+J188+J411++J153</f>
        <v>515.662</v>
      </c>
      <c r="K491" s="43">
        <f>K151+K407+K236+K188+K411++K153</f>
        <v>203.22000000000003</v>
      </c>
      <c r="L491" s="67"/>
      <c r="M491" s="67"/>
    </row>
    <row r="492" spans="1:13" ht="15" customHeight="1">
      <c r="A492" s="3" t="s">
        <v>113</v>
      </c>
      <c r="B492" s="13"/>
      <c r="C492" s="13"/>
      <c r="D492" s="13"/>
      <c r="E492" s="13"/>
      <c r="F492" s="13" t="s">
        <v>56</v>
      </c>
      <c r="G492" s="43">
        <f>H492+I492+J492+K492</f>
        <v>29.80213</v>
      </c>
      <c r="H492" s="43">
        <f>H34+H403</f>
        <v>0</v>
      </c>
      <c r="I492" s="43">
        <f>I34+I403</f>
        <v>0</v>
      </c>
      <c r="J492" s="43">
        <f>J34+J403</f>
        <v>0</v>
      </c>
      <c r="K492" s="43">
        <f>K34+K403</f>
        <v>29.80213</v>
      </c>
      <c r="L492" s="67"/>
      <c r="M492" s="67"/>
    </row>
    <row r="493" spans="1:13" ht="14.25" customHeight="1">
      <c r="A493" s="2" t="s">
        <v>34</v>
      </c>
      <c r="B493" s="13"/>
      <c r="C493" s="13"/>
      <c r="D493" s="13"/>
      <c r="E493" s="13"/>
      <c r="F493" s="13" t="s">
        <v>101</v>
      </c>
      <c r="G493" s="43">
        <f t="shared" si="36"/>
        <v>301.54562</v>
      </c>
      <c r="H493" s="43">
        <f>H400</f>
        <v>61.2783</v>
      </c>
      <c r="I493" s="43">
        <f>I400</f>
        <v>57.56016</v>
      </c>
      <c r="J493" s="43">
        <f>J400</f>
        <v>83.32065</v>
      </c>
      <c r="K493" s="43">
        <f>K400</f>
        <v>99.38651</v>
      </c>
      <c r="L493" s="67"/>
      <c r="M493" s="67"/>
    </row>
    <row r="494" spans="1:13" ht="15.75" customHeight="1">
      <c r="A494" s="2" t="s">
        <v>33</v>
      </c>
      <c r="B494" s="13"/>
      <c r="C494" s="13"/>
      <c r="D494" s="13"/>
      <c r="E494" s="13"/>
      <c r="F494" s="13" t="s">
        <v>55</v>
      </c>
      <c r="G494" s="43">
        <f t="shared" si="36"/>
        <v>3469.9618</v>
      </c>
      <c r="H494" s="43">
        <f>H453+H442+H420+H415+H305+H215+H35+H279+H448+H462</f>
        <v>1144.679</v>
      </c>
      <c r="I494" s="43">
        <f>I453+I442+I420+I415+I305+I215+I35+I279+I448+I462</f>
        <v>1267.2711900000002</v>
      </c>
      <c r="J494" s="43">
        <f>J453+J442+J420+J415+J305+J215+J35+J279+J448+J462</f>
        <v>545.04361</v>
      </c>
      <c r="K494" s="43">
        <f>K453+K442+K420+K415+K305+K215+K35+K279+K448+K462</f>
        <v>512.968</v>
      </c>
      <c r="L494" s="67"/>
      <c r="M494" s="67"/>
    </row>
    <row r="495" spans="1:13" ht="12.75" customHeight="1" hidden="1">
      <c r="A495" s="2" t="s">
        <v>89</v>
      </c>
      <c r="B495" s="13"/>
      <c r="C495" s="13"/>
      <c r="D495" s="13"/>
      <c r="E495" s="13"/>
      <c r="F495" s="13" t="s">
        <v>74</v>
      </c>
      <c r="G495" s="43">
        <f t="shared" si="36"/>
        <v>0</v>
      </c>
      <c r="H495" s="43">
        <f aca="true" t="shared" si="37" ref="H495:K496">H212</f>
        <v>0</v>
      </c>
      <c r="I495" s="43">
        <f t="shared" si="37"/>
        <v>0</v>
      </c>
      <c r="J495" s="43">
        <f t="shared" si="37"/>
        <v>0</v>
      </c>
      <c r="K495" s="43">
        <f t="shared" si="37"/>
        <v>0</v>
      </c>
      <c r="L495" s="67"/>
      <c r="M495" s="67"/>
    </row>
    <row r="496" spans="1:13" ht="14.25" customHeight="1">
      <c r="A496" s="2" t="s">
        <v>89</v>
      </c>
      <c r="B496" s="13"/>
      <c r="C496" s="13"/>
      <c r="D496" s="13"/>
      <c r="E496" s="13"/>
      <c r="F496" s="13" t="s">
        <v>69</v>
      </c>
      <c r="G496" s="43">
        <f t="shared" si="36"/>
        <v>702.0045</v>
      </c>
      <c r="H496" s="43">
        <f t="shared" si="37"/>
        <v>0</v>
      </c>
      <c r="I496" s="43">
        <f t="shared" si="37"/>
        <v>610.6855</v>
      </c>
      <c r="J496" s="43">
        <f t="shared" si="37"/>
        <v>0</v>
      </c>
      <c r="K496" s="43">
        <f t="shared" si="37"/>
        <v>91.319</v>
      </c>
      <c r="L496" s="67"/>
      <c r="M496" s="67"/>
    </row>
    <row r="497" spans="1:13" ht="13.5" customHeight="1">
      <c r="A497" s="3" t="s">
        <v>35</v>
      </c>
      <c r="B497" s="13"/>
      <c r="C497" s="13"/>
      <c r="D497" s="13"/>
      <c r="E497" s="13"/>
      <c r="F497" s="13" t="s">
        <v>57</v>
      </c>
      <c r="G497" s="43">
        <f t="shared" si="36"/>
        <v>1421.2127</v>
      </c>
      <c r="H497" s="43">
        <f>H498+H502</f>
        <v>74.71087</v>
      </c>
      <c r="I497" s="43">
        <f>I498+I502</f>
        <v>243.09287999999998</v>
      </c>
      <c r="J497" s="43">
        <f>J498+J502</f>
        <v>160.20935</v>
      </c>
      <c r="K497" s="43">
        <f>K502+K498</f>
        <v>943.1995999999999</v>
      </c>
      <c r="L497" s="67"/>
      <c r="M497" s="67"/>
    </row>
    <row r="498" spans="1:13" ht="13.5" customHeight="1">
      <c r="A498" s="3" t="s">
        <v>36</v>
      </c>
      <c r="B498" s="13"/>
      <c r="C498" s="13"/>
      <c r="D498" s="13"/>
      <c r="E498" s="13"/>
      <c r="F498" s="13" t="s">
        <v>58</v>
      </c>
      <c r="G498" s="43">
        <f t="shared" si="36"/>
        <v>397.48199999999997</v>
      </c>
      <c r="H498" s="43">
        <f>H500+H280</f>
        <v>6.25</v>
      </c>
      <c r="I498" s="43">
        <f>I500+I280</f>
        <v>126.25999999999999</v>
      </c>
      <c r="J498" s="43">
        <f>J500+J280</f>
        <v>118.21</v>
      </c>
      <c r="K498" s="43">
        <f>K500+K280</f>
        <v>146.762</v>
      </c>
      <c r="L498" s="67"/>
      <c r="M498" s="67"/>
    </row>
    <row r="499" spans="1:13" ht="12.75" customHeight="1" hidden="1">
      <c r="A499" s="3" t="s">
        <v>25</v>
      </c>
      <c r="B499" s="13"/>
      <c r="C499" s="13"/>
      <c r="D499" s="13"/>
      <c r="E499" s="13"/>
      <c r="F499" s="13"/>
      <c r="G499" s="43"/>
      <c r="H499" s="43"/>
      <c r="I499" s="43"/>
      <c r="J499" s="43"/>
      <c r="K499" s="43"/>
      <c r="L499" s="67"/>
      <c r="M499" s="67"/>
    </row>
    <row r="500" spans="1:13" ht="12.75" customHeight="1">
      <c r="A500" s="3" t="s">
        <v>90</v>
      </c>
      <c r="B500" s="13"/>
      <c r="C500" s="13"/>
      <c r="D500" s="13"/>
      <c r="E500" s="13"/>
      <c r="F500" s="13" t="s">
        <v>58</v>
      </c>
      <c r="G500" s="43">
        <f>H500+I500+J500+K500</f>
        <v>357.48199999999997</v>
      </c>
      <c r="H500" s="43">
        <f>H307+H217+H37+H455+H457+H421</f>
        <v>6.25</v>
      </c>
      <c r="I500" s="43">
        <f>I307+I217+I37+I455+I457+I421</f>
        <v>126.25999999999999</v>
      </c>
      <c r="J500" s="43">
        <f>J307+J217+J37+J455+J457+J421</f>
        <v>118.21</v>
      </c>
      <c r="K500" s="43">
        <f>K307+K217+K37+K455+K457+K421</f>
        <v>106.762</v>
      </c>
      <c r="L500" s="67"/>
      <c r="M500" s="67"/>
    </row>
    <row r="501" spans="1:13" ht="14.25" customHeight="1" hidden="1">
      <c r="A501" s="3" t="s">
        <v>89</v>
      </c>
      <c r="B501" s="13"/>
      <c r="C501" s="13"/>
      <c r="D501" s="13"/>
      <c r="E501" s="13"/>
      <c r="F501" s="13" t="s">
        <v>58</v>
      </c>
      <c r="G501" s="43"/>
      <c r="H501" s="43"/>
      <c r="I501" s="43"/>
      <c r="J501" s="43"/>
      <c r="K501" s="43"/>
      <c r="L501" s="67"/>
      <c r="M501" s="67"/>
    </row>
    <row r="502" spans="1:13" ht="13.5" customHeight="1">
      <c r="A502" s="3" t="s">
        <v>37</v>
      </c>
      <c r="B502" s="13"/>
      <c r="C502" s="13"/>
      <c r="D502" s="13"/>
      <c r="E502" s="13"/>
      <c r="F502" s="13" t="s">
        <v>59</v>
      </c>
      <c r="G502" s="43">
        <f>H502+I502+J502+K502</f>
        <v>1023.7307</v>
      </c>
      <c r="H502" s="43">
        <f>H504+H505+H281+H184</f>
        <v>68.46087</v>
      </c>
      <c r="I502" s="43">
        <f>I504+I505+I281+I184</f>
        <v>116.83287999999999</v>
      </c>
      <c r="J502" s="43">
        <f>J504+J505+J281+J184</f>
        <v>41.99935</v>
      </c>
      <c r="K502" s="43">
        <f>K504+K505+K281</f>
        <v>796.4376</v>
      </c>
      <c r="L502" s="67"/>
      <c r="M502" s="67"/>
    </row>
    <row r="503" spans="1:13" ht="12.75" customHeight="1">
      <c r="A503" s="3" t="s">
        <v>25</v>
      </c>
      <c r="B503" s="13"/>
      <c r="C503" s="13"/>
      <c r="D503" s="13"/>
      <c r="E503" s="13"/>
      <c r="F503" s="13"/>
      <c r="G503" s="43"/>
      <c r="H503" s="43"/>
      <c r="I503" s="43"/>
      <c r="J503" s="43"/>
      <c r="K503" s="43"/>
      <c r="L503" s="67"/>
      <c r="M503" s="67"/>
    </row>
    <row r="504" spans="1:13" ht="14.25" customHeight="1">
      <c r="A504" s="3" t="s">
        <v>38</v>
      </c>
      <c r="B504" s="13"/>
      <c r="C504" s="13"/>
      <c r="D504" s="13"/>
      <c r="E504" s="13"/>
      <c r="F504" s="13" t="s">
        <v>59</v>
      </c>
      <c r="G504" s="43">
        <f>H504+I504+J504+K504</f>
        <v>151.6231</v>
      </c>
      <c r="H504" s="43">
        <f>H220+H40</f>
        <v>31.5345</v>
      </c>
      <c r="I504" s="43">
        <f>I220+I40</f>
        <v>38.20775</v>
      </c>
      <c r="J504" s="43">
        <f>J220+J40</f>
        <v>35.34335</v>
      </c>
      <c r="K504" s="43">
        <f>K220+K40</f>
        <v>46.5375</v>
      </c>
      <c r="L504" s="67"/>
      <c r="M504" s="67"/>
    </row>
    <row r="505" spans="1:13" ht="15" customHeight="1">
      <c r="A505" s="3" t="s">
        <v>39</v>
      </c>
      <c r="B505" s="13"/>
      <c r="C505" s="13"/>
      <c r="D505" s="13"/>
      <c r="E505" s="13"/>
      <c r="F505" s="13" t="s">
        <v>59</v>
      </c>
      <c r="G505" s="43">
        <f>H505+I505+J505+K505</f>
        <v>870.1075999999999</v>
      </c>
      <c r="H505" s="43">
        <f>H312+H221+H145+H41+H149+H443+H184</f>
        <v>36.926370000000006</v>
      </c>
      <c r="I505" s="43">
        <f>I312+I221+I145+I41+I149+I443+I184</f>
        <v>78.62513</v>
      </c>
      <c r="J505" s="43">
        <f>J312+J221+J145+J41+J149+J443+J184</f>
        <v>6.656</v>
      </c>
      <c r="K505" s="43">
        <f>K312+K221+K145+K41+K149+K443+K184</f>
        <v>747.9001</v>
      </c>
      <c r="L505" s="67"/>
      <c r="M505" s="67"/>
    </row>
    <row r="506" spans="1:13" ht="10.5" customHeight="1">
      <c r="A506" s="3"/>
      <c r="B506" s="13"/>
      <c r="C506" s="13"/>
      <c r="D506" s="13"/>
      <c r="E506" s="13"/>
      <c r="F506" s="13"/>
      <c r="G506" s="43"/>
      <c r="H506" s="43"/>
      <c r="I506" s="43"/>
      <c r="J506" s="43"/>
      <c r="K506" s="43"/>
      <c r="L506" s="67"/>
      <c r="M506" s="67"/>
    </row>
    <row r="507" spans="1:13" ht="17.25" customHeight="1">
      <c r="A507" s="12" t="s">
        <v>9</v>
      </c>
      <c r="B507" s="13"/>
      <c r="C507" s="13"/>
      <c r="D507" s="13"/>
      <c r="E507" s="13"/>
      <c r="F507" s="13"/>
      <c r="G507" s="50">
        <f>H507+I507+J507+K507</f>
        <v>66215.60479000001</v>
      </c>
      <c r="H507" s="50">
        <f>H18+H139+H146+H154+H189+H273+H276+H282+H398+H422+H461</f>
        <v>11474.72313</v>
      </c>
      <c r="I507" s="50">
        <f>I18+I139+I146+I154+I189+I273+I276+I282+I398+I422+I461</f>
        <v>14294.15624</v>
      </c>
      <c r="J507" s="50">
        <f>J18+J139+J146+J154+J189+J273+J276+J282+J398+J422+J461</f>
        <v>18230.671450000005</v>
      </c>
      <c r="K507" s="50">
        <f>K18+K139+K146+K154+K189+K273+K276+K282+K398+K422+K461</f>
        <v>22216.053970000004</v>
      </c>
      <c r="L507" s="65"/>
      <c r="M507" s="65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76"/>
      <c r="H510" s="76"/>
      <c r="I510" s="76"/>
      <c r="J510" s="76"/>
      <c r="K510" s="76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76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7:12" ht="12.75">
      <c r="G539" s="47"/>
      <c r="H539" s="47"/>
      <c r="I539" s="47"/>
      <c r="J539" s="47"/>
      <c r="K539" s="47"/>
      <c r="L539" s="47"/>
    </row>
  </sheetData>
  <sheetProtection/>
  <mergeCells count="18">
    <mergeCell ref="I2:K2"/>
    <mergeCell ref="I3:K3"/>
    <mergeCell ref="H13:K14"/>
    <mergeCell ref="L13:M14"/>
    <mergeCell ref="B14:B15"/>
    <mergeCell ref="C14:C15"/>
    <mergeCell ref="D14:D15"/>
    <mergeCell ref="E14:E15"/>
    <mergeCell ref="A10:M10"/>
    <mergeCell ref="A13:A15"/>
    <mergeCell ref="B13:F13"/>
    <mergeCell ref="A6:M6"/>
    <mergeCell ref="A7:M7"/>
    <mergeCell ref="A8:M8"/>
    <mergeCell ref="A9:M9"/>
    <mergeCell ref="G13:G15"/>
    <mergeCell ref="F14:F15"/>
    <mergeCell ref="K12:M12"/>
  </mergeCells>
  <printOptions horizontalCentered="1"/>
  <pageMargins left="0.2362204724409449" right="0.2362204724409449" top="0.3937007874015748" bottom="0.2755905511811024" header="0.15748031496062992" footer="0.196850393700787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User</cp:lastModifiedBy>
  <cp:lastPrinted>2018-01-04T21:03:57Z</cp:lastPrinted>
  <dcterms:created xsi:type="dcterms:W3CDTF">2007-12-05T06:56:16Z</dcterms:created>
  <dcterms:modified xsi:type="dcterms:W3CDTF">2018-02-21T14:04:24Z</dcterms:modified>
  <cp:category/>
  <cp:version/>
  <cp:contentType/>
  <cp:contentStatus/>
</cp:coreProperties>
</file>